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upcuk.sharepoint.com/Members and Marketing/Marketing/UKUPC Comms Group/RPN/RP Commodity Mapping Tool/"/>
    </mc:Choice>
  </mc:AlternateContent>
  <xr:revisionPtr revIDLastSave="0" documentId="8_{22DBD469-3AB0-4089-869C-79C5CD78B2C3}" xr6:coauthVersionLast="47" xr6:coauthVersionMax="47" xr10:uidLastSave="{00000000-0000-0000-0000-000000000000}"/>
  <workbookProtection lockStructure="1"/>
  <bookViews>
    <workbookView xWindow="-120" yWindow="-120" windowWidth="29040" windowHeight="15720" xr2:uid="{A355F4D7-DECA-47AC-8E9E-54140523121B}"/>
  </bookViews>
  <sheets>
    <sheet name="How to use" sheetId="14" r:id="rId1"/>
    <sheet name="Risk Level Scores" sheetId="6" state="hidden" r:id="rId2"/>
    <sheet name="Mapping Tool Search" sheetId="11" r:id="rId3"/>
    <sheet name="Mapping Tool Data" sheetId="2" r:id="rId4"/>
    <sheet name="Mapping Tool Data High Level" sheetId="16" r:id="rId5"/>
    <sheet name="Factors &amp; Assumptions" sheetId="15" r:id="rId6"/>
  </sheets>
  <definedNames>
    <definedName name="_xlnm._FilterDatabase" localSheetId="3" hidden="1">'Mapping Tool Data'!$A$2:$AF$333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3" i="16" l="1"/>
  <c r="W333" i="16"/>
  <c r="S333" i="16"/>
  <c r="P333" i="16"/>
  <c r="L333" i="16"/>
  <c r="C333" i="16"/>
  <c r="X332" i="16"/>
  <c r="W332" i="16"/>
  <c r="S332" i="16"/>
  <c r="P332" i="16"/>
  <c r="L332" i="16"/>
  <c r="C332" i="16"/>
  <c r="X331" i="16"/>
  <c r="W331" i="16"/>
  <c r="S331" i="16"/>
  <c r="P331" i="16"/>
  <c r="L331" i="16"/>
  <c r="C331" i="16"/>
  <c r="X330" i="16"/>
  <c r="W330" i="16"/>
  <c r="S330" i="16"/>
  <c r="P330" i="16"/>
  <c r="L330" i="16"/>
  <c r="C330" i="16"/>
  <c r="X329" i="16"/>
  <c r="W329" i="16"/>
  <c r="S329" i="16"/>
  <c r="P329" i="16"/>
  <c r="L329" i="16"/>
  <c r="C329" i="16"/>
  <c r="X328" i="16"/>
  <c r="W328" i="16"/>
  <c r="S328" i="16"/>
  <c r="P328" i="16"/>
  <c r="L328" i="16"/>
  <c r="C328" i="16"/>
  <c r="X327" i="16"/>
  <c r="W327" i="16"/>
  <c r="S327" i="16"/>
  <c r="P327" i="16"/>
  <c r="L327" i="16"/>
  <c r="C327" i="16"/>
  <c r="X326" i="16"/>
  <c r="W326" i="16"/>
  <c r="S326" i="16"/>
  <c r="P326" i="16"/>
  <c r="L326" i="16"/>
  <c r="C326" i="16"/>
  <c r="X325" i="16"/>
  <c r="W325" i="16"/>
  <c r="S325" i="16"/>
  <c r="P325" i="16"/>
  <c r="L325" i="16"/>
  <c r="C325" i="16"/>
  <c r="X324" i="16"/>
  <c r="W324" i="16"/>
  <c r="S324" i="16"/>
  <c r="P324" i="16"/>
  <c r="L324" i="16"/>
  <c r="C324" i="16"/>
  <c r="X323" i="16"/>
  <c r="W323" i="16"/>
  <c r="S323" i="16"/>
  <c r="P323" i="16"/>
  <c r="L323" i="16"/>
  <c r="C323" i="16"/>
  <c r="X322" i="16"/>
  <c r="W322" i="16"/>
  <c r="S322" i="16"/>
  <c r="P322" i="16"/>
  <c r="L322" i="16"/>
  <c r="C322" i="16"/>
  <c r="X321" i="16"/>
  <c r="W321" i="16"/>
  <c r="S321" i="16"/>
  <c r="P321" i="16"/>
  <c r="L321" i="16"/>
  <c r="C321" i="16"/>
  <c r="X320" i="16"/>
  <c r="W320" i="16"/>
  <c r="S320" i="16"/>
  <c r="P320" i="16"/>
  <c r="L320" i="16"/>
  <c r="C320" i="16"/>
  <c r="X319" i="16"/>
  <c r="W319" i="16"/>
  <c r="S319" i="16"/>
  <c r="P319" i="16"/>
  <c r="L319" i="16"/>
  <c r="C319" i="16"/>
  <c r="X318" i="16"/>
  <c r="W318" i="16"/>
  <c r="S318" i="16"/>
  <c r="P318" i="16"/>
  <c r="L318" i="16"/>
  <c r="C318" i="16"/>
  <c r="X317" i="16"/>
  <c r="W317" i="16"/>
  <c r="S317" i="16"/>
  <c r="P317" i="16"/>
  <c r="L317" i="16"/>
  <c r="C317" i="16"/>
  <c r="X316" i="16"/>
  <c r="X315" i="16"/>
  <c r="W315" i="16"/>
  <c r="S315" i="16"/>
  <c r="P315" i="16"/>
  <c r="L315" i="16"/>
  <c r="C315" i="16"/>
  <c r="X314" i="16"/>
  <c r="W314" i="16"/>
  <c r="S314" i="16"/>
  <c r="P314" i="16"/>
  <c r="L314" i="16"/>
  <c r="C314" i="16"/>
  <c r="X313" i="16"/>
  <c r="W313" i="16"/>
  <c r="S313" i="16"/>
  <c r="P313" i="16"/>
  <c r="L313" i="16"/>
  <c r="C313" i="16"/>
  <c r="X312" i="16"/>
  <c r="W312" i="16"/>
  <c r="S312" i="16"/>
  <c r="P312" i="16"/>
  <c r="L312" i="16"/>
  <c r="C312" i="16"/>
  <c r="X311" i="16"/>
  <c r="W311" i="16"/>
  <c r="S311" i="16"/>
  <c r="P311" i="16"/>
  <c r="L311" i="16"/>
  <c r="C311" i="16"/>
  <c r="X310" i="16"/>
  <c r="W310" i="16"/>
  <c r="S310" i="16"/>
  <c r="P310" i="16"/>
  <c r="L310" i="16"/>
  <c r="C310" i="16"/>
  <c r="X309" i="16"/>
  <c r="W309" i="16"/>
  <c r="S309" i="16"/>
  <c r="P309" i="16"/>
  <c r="L309" i="16"/>
  <c r="C309" i="16"/>
  <c r="X308" i="16"/>
  <c r="W308" i="16"/>
  <c r="S308" i="16"/>
  <c r="P308" i="16"/>
  <c r="L308" i="16"/>
  <c r="C308" i="16"/>
  <c r="X307" i="16"/>
  <c r="W307" i="16"/>
  <c r="S307" i="16"/>
  <c r="P307" i="16"/>
  <c r="L307" i="16"/>
  <c r="C307" i="16"/>
  <c r="X306" i="16"/>
  <c r="W306" i="16"/>
  <c r="S306" i="16"/>
  <c r="P306" i="16"/>
  <c r="L306" i="16"/>
  <c r="C306" i="16"/>
  <c r="X305" i="16"/>
  <c r="W305" i="16"/>
  <c r="S305" i="16"/>
  <c r="P305" i="16"/>
  <c r="L305" i="16"/>
  <c r="C305" i="16"/>
  <c r="X304" i="16"/>
  <c r="W304" i="16"/>
  <c r="S304" i="16"/>
  <c r="P304" i="16"/>
  <c r="L304" i="16"/>
  <c r="C304" i="16"/>
  <c r="X303" i="16"/>
  <c r="W303" i="16"/>
  <c r="S303" i="16"/>
  <c r="P303" i="16"/>
  <c r="L303" i="16"/>
  <c r="C303" i="16"/>
  <c r="X302" i="16"/>
  <c r="W302" i="16"/>
  <c r="S302" i="16"/>
  <c r="P302" i="16"/>
  <c r="L302" i="16"/>
  <c r="C302" i="16"/>
  <c r="X301" i="16"/>
  <c r="W301" i="16"/>
  <c r="S301" i="16"/>
  <c r="P301" i="16"/>
  <c r="L301" i="16"/>
  <c r="C301" i="16"/>
  <c r="X300" i="16"/>
  <c r="X299" i="16"/>
  <c r="W299" i="16"/>
  <c r="S299" i="16"/>
  <c r="P299" i="16"/>
  <c r="L299" i="16"/>
  <c r="C299" i="16"/>
  <c r="X298" i="16"/>
  <c r="W298" i="16"/>
  <c r="S298" i="16"/>
  <c r="P298" i="16"/>
  <c r="L298" i="16"/>
  <c r="C298" i="16"/>
  <c r="X297" i="16"/>
  <c r="W297" i="16"/>
  <c r="S297" i="16"/>
  <c r="P297" i="16"/>
  <c r="L297" i="16"/>
  <c r="C297" i="16"/>
  <c r="X296" i="16"/>
  <c r="W296" i="16"/>
  <c r="S296" i="16"/>
  <c r="P296" i="16"/>
  <c r="L296" i="16"/>
  <c r="C296" i="16"/>
  <c r="X295" i="16"/>
  <c r="W295" i="16"/>
  <c r="S295" i="16"/>
  <c r="P295" i="16"/>
  <c r="L295" i="16"/>
  <c r="C295" i="16"/>
  <c r="X294" i="16"/>
  <c r="W294" i="16"/>
  <c r="S294" i="16"/>
  <c r="P294" i="16"/>
  <c r="L294" i="16"/>
  <c r="C294" i="16"/>
  <c r="X293" i="16"/>
  <c r="W293" i="16"/>
  <c r="S293" i="16"/>
  <c r="P293" i="16"/>
  <c r="L293" i="16"/>
  <c r="C293" i="16"/>
  <c r="X292" i="16"/>
  <c r="W292" i="16"/>
  <c r="S292" i="16"/>
  <c r="P292" i="16"/>
  <c r="L292" i="16"/>
  <c r="C292" i="16"/>
  <c r="X291" i="16"/>
  <c r="W291" i="16"/>
  <c r="S291" i="16"/>
  <c r="P291" i="16"/>
  <c r="L291" i="16"/>
  <c r="C291" i="16"/>
  <c r="X290" i="16"/>
  <c r="W290" i="16"/>
  <c r="S290" i="16"/>
  <c r="P290" i="16"/>
  <c r="L290" i="16"/>
  <c r="C290" i="16"/>
  <c r="X289" i="16"/>
  <c r="W289" i="16"/>
  <c r="S289" i="16"/>
  <c r="P289" i="16"/>
  <c r="L289" i="16"/>
  <c r="C289" i="16"/>
  <c r="X288" i="16"/>
  <c r="W288" i="16"/>
  <c r="S288" i="16"/>
  <c r="P288" i="16"/>
  <c r="L288" i="16"/>
  <c r="C288" i="16"/>
  <c r="X287" i="16"/>
  <c r="W287" i="16"/>
  <c r="S287" i="16"/>
  <c r="P287" i="16"/>
  <c r="L287" i="16"/>
  <c r="C287" i="16"/>
  <c r="X286" i="16"/>
  <c r="W286" i="16"/>
  <c r="S286" i="16"/>
  <c r="P286" i="16"/>
  <c r="L286" i="16"/>
  <c r="C286" i="16"/>
  <c r="X285" i="16"/>
  <c r="X284" i="16"/>
  <c r="W284" i="16"/>
  <c r="S284" i="16"/>
  <c r="P284" i="16"/>
  <c r="L284" i="16"/>
  <c r="C284" i="16"/>
  <c r="X283" i="16"/>
  <c r="W283" i="16"/>
  <c r="S283" i="16"/>
  <c r="P283" i="16"/>
  <c r="L283" i="16"/>
  <c r="C283" i="16"/>
  <c r="X282" i="16"/>
  <c r="W282" i="16"/>
  <c r="S282" i="16"/>
  <c r="P282" i="16"/>
  <c r="L282" i="16"/>
  <c r="C282" i="16"/>
  <c r="X281" i="16"/>
  <c r="W281" i="16"/>
  <c r="S281" i="16"/>
  <c r="P281" i="16"/>
  <c r="L281" i="16"/>
  <c r="C281" i="16"/>
  <c r="X280" i="16"/>
  <c r="W280" i="16"/>
  <c r="S280" i="16"/>
  <c r="P280" i="16"/>
  <c r="L280" i="16"/>
  <c r="C280" i="16"/>
  <c r="X279" i="16"/>
  <c r="W279" i="16"/>
  <c r="S279" i="16"/>
  <c r="P279" i="16"/>
  <c r="L279" i="16"/>
  <c r="C279" i="16"/>
  <c r="X278" i="16"/>
  <c r="W278" i="16"/>
  <c r="S278" i="16"/>
  <c r="P278" i="16"/>
  <c r="L278" i="16"/>
  <c r="C278" i="16"/>
  <c r="X277" i="16"/>
  <c r="W277" i="16"/>
  <c r="S277" i="16"/>
  <c r="P277" i="16"/>
  <c r="L277" i="16"/>
  <c r="C277" i="16"/>
  <c r="X276" i="16"/>
  <c r="W276" i="16"/>
  <c r="S276" i="16"/>
  <c r="P276" i="16"/>
  <c r="L276" i="16"/>
  <c r="C276" i="16"/>
  <c r="X275" i="16"/>
  <c r="X274" i="16"/>
  <c r="W274" i="16"/>
  <c r="S274" i="16"/>
  <c r="P274" i="16"/>
  <c r="L274" i="16"/>
  <c r="C274" i="16"/>
  <c r="X273" i="16"/>
  <c r="W273" i="16"/>
  <c r="S273" i="16"/>
  <c r="P273" i="16"/>
  <c r="L273" i="16"/>
  <c r="C273" i="16"/>
  <c r="X272" i="16"/>
  <c r="W272" i="16"/>
  <c r="S272" i="16"/>
  <c r="P272" i="16"/>
  <c r="L272" i="16"/>
  <c r="C272" i="16"/>
  <c r="X271" i="16"/>
  <c r="W271" i="16"/>
  <c r="S271" i="16"/>
  <c r="P271" i="16"/>
  <c r="L271" i="16"/>
  <c r="C271" i="16"/>
  <c r="X270" i="16"/>
  <c r="W270" i="16"/>
  <c r="S270" i="16"/>
  <c r="P270" i="16"/>
  <c r="L270" i="16"/>
  <c r="C270" i="16"/>
  <c r="X269" i="16"/>
  <c r="W269" i="16"/>
  <c r="S269" i="16"/>
  <c r="P269" i="16"/>
  <c r="L269" i="16"/>
  <c r="C269" i="16"/>
  <c r="X268" i="16"/>
  <c r="W268" i="16"/>
  <c r="S268" i="16"/>
  <c r="P268" i="16"/>
  <c r="L268" i="16"/>
  <c r="C268" i="16"/>
  <c r="X267" i="16"/>
  <c r="W267" i="16"/>
  <c r="S267" i="16"/>
  <c r="P267" i="16"/>
  <c r="L267" i="16"/>
  <c r="C267" i="16"/>
  <c r="X266" i="16"/>
  <c r="W266" i="16"/>
  <c r="S266" i="16"/>
  <c r="P266" i="16"/>
  <c r="L266" i="16"/>
  <c r="C266" i="16"/>
  <c r="X265" i="16"/>
  <c r="W265" i="16"/>
  <c r="S265" i="16"/>
  <c r="P265" i="16"/>
  <c r="L265" i="16"/>
  <c r="C265" i="16"/>
  <c r="X264" i="16"/>
  <c r="W264" i="16"/>
  <c r="S264" i="16"/>
  <c r="P264" i="16"/>
  <c r="L264" i="16"/>
  <c r="C264" i="16"/>
  <c r="X263" i="16"/>
  <c r="W263" i="16"/>
  <c r="S263" i="16"/>
  <c r="P263" i="16"/>
  <c r="L263" i="16"/>
  <c r="C263" i="16"/>
  <c r="X262" i="16"/>
  <c r="X261" i="16"/>
  <c r="W261" i="16"/>
  <c r="S261" i="16"/>
  <c r="P261" i="16"/>
  <c r="L261" i="16"/>
  <c r="C261" i="16"/>
  <c r="X260" i="16"/>
  <c r="W260" i="16"/>
  <c r="S260" i="16"/>
  <c r="P260" i="16"/>
  <c r="L260" i="16"/>
  <c r="C260" i="16"/>
  <c r="X259" i="16"/>
  <c r="W259" i="16"/>
  <c r="S259" i="16"/>
  <c r="P259" i="16"/>
  <c r="L259" i="16"/>
  <c r="C259" i="16"/>
  <c r="X258" i="16"/>
  <c r="W258" i="16"/>
  <c r="S258" i="16"/>
  <c r="P258" i="16"/>
  <c r="L258" i="16"/>
  <c r="C258" i="16"/>
  <c r="X257" i="16"/>
  <c r="W257" i="16"/>
  <c r="S257" i="16"/>
  <c r="P257" i="16"/>
  <c r="L257" i="16"/>
  <c r="C257" i="16"/>
  <c r="X256" i="16"/>
  <c r="W256" i="16"/>
  <c r="S256" i="16"/>
  <c r="P256" i="16"/>
  <c r="L256" i="16"/>
  <c r="C256" i="16"/>
  <c r="X255" i="16"/>
  <c r="W255" i="16"/>
  <c r="S255" i="16"/>
  <c r="P255" i="16"/>
  <c r="L255" i="16"/>
  <c r="C255" i="16"/>
  <c r="X254" i="16"/>
  <c r="W254" i="16"/>
  <c r="S254" i="16"/>
  <c r="P254" i="16"/>
  <c r="L254" i="16"/>
  <c r="C254" i="16"/>
  <c r="X253" i="16"/>
  <c r="W253" i="16"/>
  <c r="S253" i="16"/>
  <c r="P253" i="16"/>
  <c r="L253" i="16"/>
  <c r="C253" i="16"/>
  <c r="X252" i="16"/>
  <c r="W252" i="16"/>
  <c r="S252" i="16"/>
  <c r="P252" i="16"/>
  <c r="L252" i="16"/>
  <c r="C252" i="16"/>
  <c r="X251" i="16"/>
  <c r="W251" i="16"/>
  <c r="S251" i="16"/>
  <c r="P251" i="16"/>
  <c r="L251" i="16"/>
  <c r="C251" i="16"/>
  <c r="X250" i="16"/>
  <c r="W250" i="16"/>
  <c r="S250" i="16"/>
  <c r="P250" i="16"/>
  <c r="L250" i="16"/>
  <c r="C250" i="16"/>
  <c r="X249" i="16"/>
  <c r="W249" i="16"/>
  <c r="S249" i="16"/>
  <c r="P249" i="16"/>
  <c r="L249" i="16"/>
  <c r="C249" i="16"/>
  <c r="X248" i="16"/>
  <c r="W248" i="16"/>
  <c r="S248" i="16"/>
  <c r="P248" i="16"/>
  <c r="L248" i="16"/>
  <c r="C248" i="16"/>
  <c r="X247" i="16"/>
  <c r="W247" i="16"/>
  <c r="S247" i="16"/>
  <c r="P247" i="16"/>
  <c r="L247" i="16"/>
  <c r="C247" i="16"/>
  <c r="X246" i="16"/>
  <c r="W246" i="16"/>
  <c r="S246" i="16"/>
  <c r="P246" i="16"/>
  <c r="L246" i="16"/>
  <c r="C246" i="16"/>
  <c r="X245" i="16"/>
  <c r="W245" i="16"/>
  <c r="S245" i="16"/>
  <c r="P245" i="16"/>
  <c r="L245" i="16"/>
  <c r="C245" i="16"/>
  <c r="X244" i="16"/>
  <c r="W244" i="16"/>
  <c r="S244" i="16"/>
  <c r="P244" i="16"/>
  <c r="L244" i="16"/>
  <c r="C244" i="16"/>
  <c r="X243" i="16"/>
  <c r="W243" i="16"/>
  <c r="S243" i="16"/>
  <c r="P243" i="16"/>
  <c r="L243" i="16"/>
  <c r="C243" i="16"/>
  <c r="X242" i="16"/>
  <c r="X241" i="16"/>
  <c r="W241" i="16"/>
  <c r="S241" i="16"/>
  <c r="P241" i="16"/>
  <c r="L241" i="16"/>
  <c r="C241" i="16"/>
  <c r="X240" i="16"/>
  <c r="W240" i="16"/>
  <c r="S240" i="16"/>
  <c r="P240" i="16"/>
  <c r="L240" i="16"/>
  <c r="C240" i="16"/>
  <c r="X239" i="16"/>
  <c r="W239" i="16"/>
  <c r="S239" i="16"/>
  <c r="P239" i="16"/>
  <c r="L239" i="16"/>
  <c r="C239" i="16"/>
  <c r="X238" i="16"/>
  <c r="W238" i="16"/>
  <c r="S238" i="16"/>
  <c r="P238" i="16"/>
  <c r="L238" i="16"/>
  <c r="C238" i="16"/>
  <c r="X237" i="16"/>
  <c r="W237" i="16"/>
  <c r="S237" i="16"/>
  <c r="P237" i="16"/>
  <c r="L237" i="16"/>
  <c r="C237" i="16"/>
  <c r="X236" i="16"/>
  <c r="W236" i="16"/>
  <c r="S236" i="16"/>
  <c r="P236" i="16"/>
  <c r="L236" i="16"/>
  <c r="C236" i="16"/>
  <c r="X235" i="16"/>
  <c r="W235" i="16"/>
  <c r="S235" i="16"/>
  <c r="P235" i="16"/>
  <c r="L235" i="16"/>
  <c r="C235" i="16"/>
  <c r="X234" i="16"/>
  <c r="X233" i="16"/>
  <c r="W233" i="16"/>
  <c r="S233" i="16"/>
  <c r="P233" i="16"/>
  <c r="L233" i="16"/>
  <c r="C233" i="16"/>
  <c r="X232" i="16"/>
  <c r="W232" i="16"/>
  <c r="S232" i="16"/>
  <c r="P232" i="16"/>
  <c r="L232" i="16"/>
  <c r="C232" i="16"/>
  <c r="X231" i="16"/>
  <c r="W231" i="16"/>
  <c r="S231" i="16"/>
  <c r="P231" i="16"/>
  <c r="L231" i="16"/>
  <c r="C231" i="16"/>
  <c r="X230" i="16"/>
  <c r="W230" i="16"/>
  <c r="S230" i="16"/>
  <c r="P230" i="16"/>
  <c r="L230" i="16"/>
  <c r="C230" i="16"/>
  <c r="X229" i="16"/>
  <c r="W229" i="16"/>
  <c r="S229" i="16"/>
  <c r="P229" i="16"/>
  <c r="L229" i="16"/>
  <c r="C229" i="16"/>
  <c r="X228" i="16"/>
  <c r="W228" i="16"/>
  <c r="S228" i="16"/>
  <c r="P228" i="16"/>
  <c r="L228" i="16"/>
  <c r="C228" i="16"/>
  <c r="X227" i="16"/>
  <c r="W227" i="16"/>
  <c r="S227" i="16"/>
  <c r="P227" i="16"/>
  <c r="L227" i="16"/>
  <c r="C227" i="16"/>
  <c r="X226" i="16"/>
  <c r="W226" i="16"/>
  <c r="S226" i="16"/>
  <c r="P226" i="16"/>
  <c r="L226" i="16"/>
  <c r="C226" i="16"/>
  <c r="X225" i="16"/>
  <c r="W225" i="16"/>
  <c r="S225" i="16"/>
  <c r="P225" i="16"/>
  <c r="L225" i="16"/>
  <c r="C225" i="16"/>
  <c r="X224" i="16"/>
  <c r="W224" i="16"/>
  <c r="S224" i="16"/>
  <c r="P224" i="16"/>
  <c r="L224" i="16"/>
  <c r="C224" i="16"/>
  <c r="X223" i="16"/>
  <c r="W223" i="16"/>
  <c r="S223" i="16"/>
  <c r="P223" i="16"/>
  <c r="L223" i="16"/>
  <c r="C223" i="16"/>
  <c r="X222" i="16"/>
  <c r="W222" i="16"/>
  <c r="S222" i="16"/>
  <c r="P222" i="16"/>
  <c r="L222" i="16"/>
  <c r="C222" i="16"/>
  <c r="X221" i="16"/>
  <c r="W221" i="16"/>
  <c r="S221" i="16"/>
  <c r="P221" i="16"/>
  <c r="L221" i="16"/>
  <c r="C221" i="16"/>
  <c r="X220" i="16"/>
  <c r="W220" i="16"/>
  <c r="S220" i="16"/>
  <c r="P220" i="16"/>
  <c r="L220" i="16"/>
  <c r="C220" i="16"/>
  <c r="X219" i="16"/>
  <c r="W219" i="16"/>
  <c r="S219" i="16"/>
  <c r="P219" i="16"/>
  <c r="L219" i="16"/>
  <c r="C219" i="16"/>
  <c r="X218" i="16"/>
  <c r="W218" i="16"/>
  <c r="S218" i="16"/>
  <c r="P218" i="16"/>
  <c r="L218" i="16"/>
  <c r="C218" i="16"/>
  <c r="X217" i="16"/>
  <c r="W217" i="16"/>
  <c r="S217" i="16"/>
  <c r="P217" i="16"/>
  <c r="L217" i="16"/>
  <c r="C217" i="16"/>
  <c r="X216" i="16"/>
  <c r="W216" i="16"/>
  <c r="S216" i="16"/>
  <c r="P216" i="16"/>
  <c r="L216" i="16"/>
  <c r="C216" i="16"/>
  <c r="X215" i="16"/>
  <c r="W215" i="16"/>
  <c r="S215" i="16"/>
  <c r="P215" i="16"/>
  <c r="L215" i="16"/>
  <c r="C215" i="16"/>
  <c r="X214" i="16"/>
  <c r="W214" i="16"/>
  <c r="S214" i="16"/>
  <c r="P214" i="16"/>
  <c r="L214" i="16"/>
  <c r="C214" i="16"/>
  <c r="X213" i="16"/>
  <c r="W213" i="16"/>
  <c r="S213" i="16"/>
  <c r="P213" i="16"/>
  <c r="L213" i="16"/>
  <c r="C213" i="16"/>
  <c r="X212" i="16"/>
  <c r="W212" i="16"/>
  <c r="S212" i="16"/>
  <c r="P212" i="16"/>
  <c r="L212" i="16"/>
  <c r="C212" i="16"/>
  <c r="X211" i="16"/>
  <c r="W211" i="16"/>
  <c r="S211" i="16"/>
  <c r="P211" i="16"/>
  <c r="L211" i="16"/>
  <c r="C211" i="16"/>
  <c r="X210" i="16"/>
  <c r="W210" i="16"/>
  <c r="S210" i="16"/>
  <c r="P210" i="16"/>
  <c r="L210" i="16"/>
  <c r="C210" i="16"/>
  <c r="X209" i="16"/>
  <c r="W209" i="16"/>
  <c r="S209" i="16"/>
  <c r="P209" i="16"/>
  <c r="L209" i="16"/>
  <c r="C209" i="16"/>
  <c r="X208" i="16"/>
  <c r="X207" i="16"/>
  <c r="W207" i="16"/>
  <c r="S207" i="16"/>
  <c r="P207" i="16"/>
  <c r="L207" i="16"/>
  <c r="C207" i="16"/>
  <c r="X206" i="16"/>
  <c r="W206" i="16"/>
  <c r="S206" i="16"/>
  <c r="P206" i="16"/>
  <c r="L206" i="16"/>
  <c r="C206" i="16"/>
  <c r="X205" i="16"/>
  <c r="W205" i="16"/>
  <c r="S205" i="16"/>
  <c r="P205" i="16"/>
  <c r="L205" i="16"/>
  <c r="C205" i="16"/>
  <c r="X204" i="16"/>
  <c r="W204" i="16"/>
  <c r="S204" i="16"/>
  <c r="P204" i="16"/>
  <c r="L204" i="16"/>
  <c r="C204" i="16"/>
  <c r="X203" i="16"/>
  <c r="W203" i="16"/>
  <c r="S203" i="16"/>
  <c r="P203" i="16"/>
  <c r="L203" i="16"/>
  <c r="C203" i="16"/>
  <c r="X202" i="16"/>
  <c r="W202" i="16"/>
  <c r="S202" i="16"/>
  <c r="P202" i="16"/>
  <c r="L202" i="16"/>
  <c r="C202" i="16"/>
  <c r="X201" i="16"/>
  <c r="W201" i="16"/>
  <c r="S201" i="16"/>
  <c r="P201" i="16"/>
  <c r="L201" i="16"/>
  <c r="C201" i="16"/>
  <c r="X200" i="16"/>
  <c r="W200" i="16"/>
  <c r="S200" i="16"/>
  <c r="P200" i="16"/>
  <c r="L200" i="16"/>
  <c r="C200" i="16"/>
  <c r="X199" i="16"/>
  <c r="W199" i="16"/>
  <c r="S199" i="16"/>
  <c r="P199" i="16"/>
  <c r="L199" i="16"/>
  <c r="C199" i="16"/>
  <c r="X198" i="16"/>
  <c r="X197" i="16"/>
  <c r="W197" i="16"/>
  <c r="S197" i="16"/>
  <c r="P197" i="16"/>
  <c r="L197" i="16"/>
  <c r="C197" i="16"/>
  <c r="X196" i="16"/>
  <c r="W196" i="16"/>
  <c r="S196" i="16"/>
  <c r="P196" i="16"/>
  <c r="L196" i="16"/>
  <c r="C196" i="16"/>
  <c r="X195" i="16"/>
  <c r="W195" i="16"/>
  <c r="S195" i="16"/>
  <c r="P195" i="16"/>
  <c r="L195" i="16"/>
  <c r="C195" i="16"/>
  <c r="X194" i="16"/>
  <c r="W194" i="16"/>
  <c r="S194" i="16"/>
  <c r="P194" i="16"/>
  <c r="L194" i="16"/>
  <c r="C194" i="16"/>
  <c r="X193" i="16"/>
  <c r="W193" i="16"/>
  <c r="S193" i="16"/>
  <c r="P193" i="16"/>
  <c r="L193" i="16"/>
  <c r="C193" i="16"/>
  <c r="X192" i="16"/>
  <c r="W192" i="16"/>
  <c r="S192" i="16"/>
  <c r="P192" i="16"/>
  <c r="L192" i="16"/>
  <c r="C192" i="16"/>
  <c r="X191" i="16"/>
  <c r="X190" i="16"/>
  <c r="W190" i="16"/>
  <c r="S190" i="16"/>
  <c r="P190" i="16"/>
  <c r="L190" i="16"/>
  <c r="C190" i="16"/>
  <c r="X189" i="16"/>
  <c r="W189" i="16"/>
  <c r="S189" i="16"/>
  <c r="P189" i="16"/>
  <c r="L189" i="16"/>
  <c r="C189" i="16"/>
  <c r="X188" i="16"/>
  <c r="W188" i="16"/>
  <c r="S188" i="16"/>
  <c r="P188" i="16"/>
  <c r="L188" i="16"/>
  <c r="C188" i="16"/>
  <c r="X187" i="16"/>
  <c r="W187" i="16"/>
  <c r="S187" i="16"/>
  <c r="P187" i="16"/>
  <c r="L187" i="16"/>
  <c r="C187" i="16"/>
  <c r="X186" i="16"/>
  <c r="W186" i="16"/>
  <c r="S186" i="16"/>
  <c r="P186" i="16"/>
  <c r="L186" i="16"/>
  <c r="C186" i="16"/>
  <c r="X185" i="16"/>
  <c r="W185" i="16"/>
  <c r="S185" i="16"/>
  <c r="P185" i="16"/>
  <c r="L185" i="16"/>
  <c r="C185" i="16"/>
  <c r="X184" i="16"/>
  <c r="W184" i="16"/>
  <c r="S184" i="16"/>
  <c r="P184" i="16"/>
  <c r="L184" i="16"/>
  <c r="C184" i="16"/>
  <c r="X183" i="16"/>
  <c r="W183" i="16"/>
  <c r="S183" i="16"/>
  <c r="P183" i="16"/>
  <c r="L183" i="16"/>
  <c r="C183" i="16"/>
  <c r="X182" i="16"/>
  <c r="W182" i="16"/>
  <c r="S182" i="16"/>
  <c r="P182" i="16"/>
  <c r="L182" i="16"/>
  <c r="C182" i="16"/>
  <c r="X181" i="16"/>
  <c r="X180" i="16"/>
  <c r="W180" i="16"/>
  <c r="S180" i="16"/>
  <c r="P180" i="16"/>
  <c r="L180" i="16"/>
  <c r="C180" i="16"/>
  <c r="X179" i="16"/>
  <c r="W179" i="16"/>
  <c r="S179" i="16"/>
  <c r="P179" i="16"/>
  <c r="L179" i="16"/>
  <c r="C179" i="16"/>
  <c r="X178" i="16"/>
  <c r="W178" i="16"/>
  <c r="S178" i="16"/>
  <c r="P178" i="16"/>
  <c r="L178" i="16"/>
  <c r="C178" i="16"/>
  <c r="X177" i="16"/>
  <c r="W177" i="16"/>
  <c r="S177" i="16"/>
  <c r="P177" i="16"/>
  <c r="L177" i="16"/>
  <c r="C177" i="16"/>
  <c r="X176" i="16"/>
  <c r="W176" i="16"/>
  <c r="S176" i="16"/>
  <c r="P176" i="16"/>
  <c r="L176" i="16"/>
  <c r="C176" i="16"/>
  <c r="X175" i="16"/>
  <c r="W175" i="16"/>
  <c r="S175" i="16"/>
  <c r="P175" i="16"/>
  <c r="L175" i="16"/>
  <c r="C175" i="16"/>
  <c r="X174" i="16"/>
  <c r="W174" i="16"/>
  <c r="S174" i="16"/>
  <c r="P174" i="16"/>
  <c r="L174" i="16"/>
  <c r="C174" i="16"/>
  <c r="X173" i="16"/>
  <c r="W173" i="16"/>
  <c r="S173" i="16"/>
  <c r="P173" i="16"/>
  <c r="L173" i="16"/>
  <c r="C173" i="16"/>
  <c r="X172" i="16"/>
  <c r="W172" i="16"/>
  <c r="S172" i="16"/>
  <c r="P172" i="16"/>
  <c r="L172" i="16"/>
  <c r="C172" i="16"/>
  <c r="X171" i="16"/>
  <c r="W171" i="16"/>
  <c r="S171" i="16"/>
  <c r="P171" i="16"/>
  <c r="L171" i="16"/>
  <c r="C171" i="16"/>
  <c r="X170" i="16"/>
  <c r="W170" i="16"/>
  <c r="S170" i="16"/>
  <c r="P170" i="16"/>
  <c r="L170" i="16"/>
  <c r="C170" i="16"/>
  <c r="X169" i="16"/>
  <c r="W169" i="16"/>
  <c r="S169" i="16"/>
  <c r="P169" i="16"/>
  <c r="L169" i="16"/>
  <c r="C169" i="16"/>
  <c r="X168" i="16"/>
  <c r="W168" i="16"/>
  <c r="S168" i="16"/>
  <c r="P168" i="16"/>
  <c r="L168" i="16"/>
  <c r="C168" i="16"/>
  <c r="X167" i="16"/>
  <c r="W167" i="16"/>
  <c r="S167" i="16"/>
  <c r="P167" i="16"/>
  <c r="L167" i="16"/>
  <c r="C167" i="16"/>
  <c r="X166" i="16"/>
  <c r="W166" i="16"/>
  <c r="S166" i="16"/>
  <c r="P166" i="16"/>
  <c r="L166" i="16"/>
  <c r="C166" i="16"/>
  <c r="X165" i="16"/>
  <c r="X164" i="16"/>
  <c r="W164" i="16"/>
  <c r="S164" i="16"/>
  <c r="P164" i="16"/>
  <c r="L164" i="16"/>
  <c r="C164" i="16"/>
  <c r="X163" i="16"/>
  <c r="W163" i="16"/>
  <c r="S163" i="16"/>
  <c r="P163" i="16"/>
  <c r="L163" i="16"/>
  <c r="C163" i="16"/>
  <c r="X162" i="16"/>
  <c r="W162" i="16"/>
  <c r="S162" i="16"/>
  <c r="P162" i="16"/>
  <c r="L162" i="16"/>
  <c r="C162" i="16"/>
  <c r="X161" i="16"/>
  <c r="W161" i="16"/>
  <c r="S161" i="16"/>
  <c r="P161" i="16"/>
  <c r="L161" i="16"/>
  <c r="C161" i="16"/>
  <c r="X160" i="16"/>
  <c r="W160" i="16"/>
  <c r="S160" i="16"/>
  <c r="P160" i="16"/>
  <c r="L160" i="16"/>
  <c r="C160" i="16"/>
  <c r="X159" i="16"/>
  <c r="W159" i="16"/>
  <c r="S159" i="16"/>
  <c r="P159" i="16"/>
  <c r="L159" i="16"/>
  <c r="C159" i="16"/>
  <c r="X158" i="16"/>
  <c r="W158" i="16"/>
  <c r="S158" i="16"/>
  <c r="P158" i="16"/>
  <c r="L158" i="16"/>
  <c r="C158" i="16"/>
  <c r="X157" i="16"/>
  <c r="W157" i="16"/>
  <c r="S157" i="16"/>
  <c r="P157" i="16"/>
  <c r="L157" i="16"/>
  <c r="C157" i="16"/>
  <c r="X156" i="16"/>
  <c r="W156" i="16"/>
  <c r="S156" i="16"/>
  <c r="P156" i="16"/>
  <c r="L156" i="16"/>
  <c r="C156" i="16"/>
  <c r="X155" i="16"/>
  <c r="W155" i="16"/>
  <c r="S155" i="16"/>
  <c r="P155" i="16"/>
  <c r="L155" i="16"/>
  <c r="C155" i="16"/>
  <c r="X154" i="16"/>
  <c r="W154" i="16"/>
  <c r="S154" i="16"/>
  <c r="P154" i="16"/>
  <c r="L154" i="16"/>
  <c r="C154" i="16"/>
  <c r="X153" i="16"/>
  <c r="W153" i="16"/>
  <c r="S153" i="16"/>
  <c r="P153" i="16"/>
  <c r="L153" i="16"/>
  <c r="C153" i="16"/>
  <c r="X152" i="16"/>
  <c r="W152" i="16"/>
  <c r="S152" i="16"/>
  <c r="P152" i="16"/>
  <c r="L152" i="16"/>
  <c r="C152" i="16"/>
  <c r="X151" i="16"/>
  <c r="W151" i="16"/>
  <c r="S151" i="16"/>
  <c r="P151" i="16"/>
  <c r="L151" i="16"/>
  <c r="C151" i="16"/>
  <c r="X150" i="16"/>
  <c r="W150" i="16"/>
  <c r="S150" i="16"/>
  <c r="P150" i="16"/>
  <c r="L150" i="16"/>
  <c r="C150" i="16"/>
  <c r="X149" i="16"/>
  <c r="W149" i="16"/>
  <c r="S149" i="16"/>
  <c r="P149" i="16"/>
  <c r="L149" i="16"/>
  <c r="C149" i="16"/>
  <c r="X148" i="16"/>
  <c r="W148" i="16"/>
  <c r="S148" i="16"/>
  <c r="P148" i="16"/>
  <c r="L148" i="16"/>
  <c r="C148" i="16"/>
  <c r="X147" i="16"/>
  <c r="W147" i="16"/>
  <c r="S147" i="16"/>
  <c r="P147" i="16"/>
  <c r="L147" i="16"/>
  <c r="C147" i="16"/>
  <c r="X146" i="16"/>
  <c r="W146" i="16"/>
  <c r="S146" i="16"/>
  <c r="P146" i="16"/>
  <c r="L146" i="16"/>
  <c r="C146" i="16"/>
  <c r="X145" i="16"/>
  <c r="W145" i="16"/>
  <c r="S145" i="16"/>
  <c r="P145" i="16"/>
  <c r="L145" i="16"/>
  <c r="C145" i="16"/>
  <c r="X144" i="16"/>
  <c r="X143" i="16"/>
  <c r="W143" i="16"/>
  <c r="S143" i="16"/>
  <c r="P143" i="16"/>
  <c r="L143" i="16"/>
  <c r="C143" i="16"/>
  <c r="X142" i="16"/>
  <c r="W142" i="16"/>
  <c r="S142" i="16"/>
  <c r="P142" i="16"/>
  <c r="L142" i="16"/>
  <c r="C142" i="16"/>
  <c r="X141" i="16"/>
  <c r="W141" i="16"/>
  <c r="S141" i="16"/>
  <c r="P141" i="16"/>
  <c r="L141" i="16"/>
  <c r="C141" i="16"/>
  <c r="X140" i="16"/>
  <c r="W140" i="16"/>
  <c r="S140" i="16"/>
  <c r="P140" i="16"/>
  <c r="L140" i="16"/>
  <c r="C140" i="16"/>
  <c r="X139" i="16"/>
  <c r="W139" i="16"/>
  <c r="S139" i="16"/>
  <c r="P139" i="16"/>
  <c r="L139" i="16"/>
  <c r="C139" i="16"/>
  <c r="X138" i="16"/>
  <c r="W138" i="16"/>
  <c r="S138" i="16"/>
  <c r="P138" i="16"/>
  <c r="L138" i="16"/>
  <c r="C138" i="16"/>
  <c r="X137" i="16"/>
  <c r="W137" i="16"/>
  <c r="S137" i="16"/>
  <c r="P137" i="16"/>
  <c r="L137" i="16"/>
  <c r="C137" i="16"/>
  <c r="X136" i="16"/>
  <c r="W136" i="16"/>
  <c r="S136" i="16"/>
  <c r="P136" i="16"/>
  <c r="L136" i="16"/>
  <c r="C136" i="16"/>
  <c r="X135" i="16"/>
  <c r="W135" i="16"/>
  <c r="S135" i="16"/>
  <c r="P135" i="16"/>
  <c r="L135" i="16"/>
  <c r="C135" i="16"/>
  <c r="X134" i="16"/>
  <c r="W134" i="16"/>
  <c r="S134" i="16"/>
  <c r="P134" i="16"/>
  <c r="L134" i="16"/>
  <c r="C134" i="16"/>
  <c r="X133" i="16"/>
  <c r="W133" i="16"/>
  <c r="S133" i="16"/>
  <c r="P133" i="16"/>
  <c r="L133" i="16"/>
  <c r="C133" i="16"/>
  <c r="X132" i="16"/>
  <c r="W132" i="16"/>
  <c r="S132" i="16"/>
  <c r="P132" i="16"/>
  <c r="L132" i="16"/>
  <c r="C132" i="16"/>
  <c r="X131" i="16"/>
  <c r="W131" i="16"/>
  <c r="S131" i="16"/>
  <c r="P131" i="16"/>
  <c r="L131" i="16"/>
  <c r="C131" i="16"/>
  <c r="X130" i="16"/>
  <c r="W130" i="16"/>
  <c r="S130" i="16"/>
  <c r="P130" i="16"/>
  <c r="L130" i="16"/>
  <c r="C130" i="16"/>
  <c r="X129" i="16"/>
  <c r="X128" i="16"/>
  <c r="W128" i="16"/>
  <c r="S128" i="16"/>
  <c r="P128" i="16"/>
  <c r="L128" i="16"/>
  <c r="C128" i="16"/>
  <c r="X127" i="16"/>
  <c r="W127" i="16"/>
  <c r="S127" i="16"/>
  <c r="P127" i="16"/>
  <c r="L127" i="16"/>
  <c r="C127" i="16"/>
  <c r="X126" i="16"/>
  <c r="W126" i="16"/>
  <c r="S126" i="16"/>
  <c r="P126" i="16"/>
  <c r="L126" i="16"/>
  <c r="C126" i="16"/>
  <c r="X125" i="16"/>
  <c r="W125" i="16"/>
  <c r="S125" i="16"/>
  <c r="P125" i="16"/>
  <c r="L125" i="16"/>
  <c r="C125" i="16"/>
  <c r="X124" i="16"/>
  <c r="W124" i="16"/>
  <c r="S124" i="16"/>
  <c r="P124" i="16"/>
  <c r="L124" i="16"/>
  <c r="C124" i="16"/>
  <c r="X123" i="16"/>
  <c r="W123" i="16"/>
  <c r="S123" i="16"/>
  <c r="P123" i="16"/>
  <c r="L123" i="16"/>
  <c r="C123" i="16"/>
  <c r="X122" i="16"/>
  <c r="W122" i="16"/>
  <c r="S122" i="16"/>
  <c r="P122" i="16"/>
  <c r="L122" i="16"/>
  <c r="C122" i="16"/>
  <c r="X121" i="16"/>
  <c r="W121" i="16"/>
  <c r="S121" i="16"/>
  <c r="P121" i="16"/>
  <c r="L121" i="16"/>
  <c r="C121" i="16"/>
  <c r="X120" i="16"/>
  <c r="W120" i="16"/>
  <c r="S120" i="16"/>
  <c r="P120" i="16"/>
  <c r="L120" i="16"/>
  <c r="C120" i="16"/>
  <c r="X119" i="16"/>
  <c r="W119" i="16"/>
  <c r="S119" i="16"/>
  <c r="P119" i="16"/>
  <c r="L119" i="16"/>
  <c r="C119" i="16"/>
  <c r="X118" i="16"/>
  <c r="X117" i="16"/>
  <c r="W117" i="16"/>
  <c r="S117" i="16"/>
  <c r="P117" i="16"/>
  <c r="L117" i="16"/>
  <c r="C117" i="16"/>
  <c r="X116" i="16"/>
  <c r="W116" i="16"/>
  <c r="S116" i="16"/>
  <c r="P116" i="16"/>
  <c r="L116" i="16"/>
  <c r="C116" i="16"/>
  <c r="X115" i="16"/>
  <c r="W115" i="16"/>
  <c r="S115" i="16"/>
  <c r="P115" i="16"/>
  <c r="L115" i="16"/>
  <c r="C115" i="16"/>
  <c r="X114" i="16"/>
  <c r="W114" i="16"/>
  <c r="S114" i="16"/>
  <c r="P114" i="16"/>
  <c r="L114" i="16"/>
  <c r="C114" i="16"/>
  <c r="X113" i="16"/>
  <c r="W113" i="16"/>
  <c r="S113" i="16"/>
  <c r="P113" i="16"/>
  <c r="L113" i="16"/>
  <c r="C113" i="16"/>
  <c r="X112" i="16"/>
  <c r="W112" i="16"/>
  <c r="S112" i="16"/>
  <c r="P112" i="16"/>
  <c r="L112" i="16"/>
  <c r="C112" i="16"/>
  <c r="X111" i="16"/>
  <c r="X110" i="16"/>
  <c r="W110" i="16"/>
  <c r="S110" i="16"/>
  <c r="P110" i="16"/>
  <c r="L110" i="16"/>
  <c r="C110" i="16"/>
  <c r="X109" i="16"/>
  <c r="W109" i="16"/>
  <c r="S109" i="16"/>
  <c r="P109" i="16"/>
  <c r="L109" i="16"/>
  <c r="C109" i="16"/>
  <c r="X108" i="16"/>
  <c r="W108" i="16"/>
  <c r="S108" i="16"/>
  <c r="P108" i="16"/>
  <c r="L108" i="16"/>
  <c r="C108" i="16"/>
  <c r="X107" i="16"/>
  <c r="W107" i="16"/>
  <c r="S107" i="16"/>
  <c r="P107" i="16"/>
  <c r="L107" i="16"/>
  <c r="C107" i="16"/>
  <c r="X106" i="16"/>
  <c r="W106" i="16"/>
  <c r="S106" i="16"/>
  <c r="P106" i="16"/>
  <c r="L106" i="16"/>
  <c r="C106" i="16"/>
  <c r="X105" i="16"/>
  <c r="W105" i="16"/>
  <c r="S105" i="16"/>
  <c r="P105" i="16"/>
  <c r="L105" i="16"/>
  <c r="C105" i="16"/>
  <c r="X104" i="16"/>
  <c r="W104" i="16"/>
  <c r="S104" i="16"/>
  <c r="P104" i="16"/>
  <c r="L104" i="16"/>
  <c r="C104" i="16"/>
  <c r="X103" i="16"/>
  <c r="W103" i="16"/>
  <c r="S103" i="16"/>
  <c r="P103" i="16"/>
  <c r="L103" i="16"/>
  <c r="C103" i="16"/>
  <c r="X102" i="16"/>
  <c r="W102" i="16"/>
  <c r="S102" i="16"/>
  <c r="P102" i="16"/>
  <c r="L102" i="16"/>
  <c r="C102" i="16"/>
  <c r="X101" i="16"/>
  <c r="X100" i="16"/>
  <c r="W100" i="16"/>
  <c r="S100" i="16"/>
  <c r="P100" i="16"/>
  <c r="L100" i="16"/>
  <c r="C100" i="16"/>
  <c r="X99" i="16"/>
  <c r="W99" i="16"/>
  <c r="S99" i="16"/>
  <c r="P99" i="16"/>
  <c r="L99" i="16"/>
  <c r="C99" i="16"/>
  <c r="X98" i="16"/>
  <c r="W98" i="16"/>
  <c r="S98" i="16"/>
  <c r="P98" i="16"/>
  <c r="L98" i="16"/>
  <c r="C98" i="16"/>
  <c r="X97" i="16"/>
  <c r="W97" i="16"/>
  <c r="S97" i="16"/>
  <c r="P97" i="16"/>
  <c r="L97" i="16"/>
  <c r="C97" i="16"/>
  <c r="X96" i="16"/>
  <c r="W96" i="16"/>
  <c r="S96" i="16"/>
  <c r="P96" i="16"/>
  <c r="L96" i="16"/>
  <c r="C96" i="16"/>
  <c r="X95" i="16"/>
  <c r="W95" i="16"/>
  <c r="S95" i="16"/>
  <c r="P95" i="16"/>
  <c r="L95" i="16"/>
  <c r="C95" i="16"/>
  <c r="X94" i="16"/>
  <c r="W94" i="16"/>
  <c r="S94" i="16"/>
  <c r="P94" i="16"/>
  <c r="L94" i="16"/>
  <c r="C94" i="16"/>
  <c r="X93" i="16"/>
  <c r="W93" i="16"/>
  <c r="S93" i="16"/>
  <c r="P93" i="16"/>
  <c r="L93" i="16"/>
  <c r="C93" i="16"/>
  <c r="X92" i="16"/>
  <c r="W92" i="16"/>
  <c r="S92" i="16"/>
  <c r="P92" i="16"/>
  <c r="L92" i="16"/>
  <c r="C92" i="16"/>
  <c r="X91" i="16"/>
  <c r="W91" i="16"/>
  <c r="S91" i="16"/>
  <c r="P91" i="16"/>
  <c r="L91" i="16"/>
  <c r="C91" i="16"/>
  <c r="X90" i="16"/>
  <c r="W90" i="16"/>
  <c r="S90" i="16"/>
  <c r="P90" i="16"/>
  <c r="L90" i="16"/>
  <c r="C90" i="16"/>
  <c r="X89" i="16"/>
  <c r="W89" i="16"/>
  <c r="S89" i="16"/>
  <c r="P89" i="16"/>
  <c r="L89" i="16"/>
  <c r="C89" i="16"/>
  <c r="X88" i="16"/>
  <c r="W88" i="16"/>
  <c r="S88" i="16"/>
  <c r="P88" i="16"/>
  <c r="L88" i="16"/>
  <c r="C88" i="16"/>
  <c r="X87" i="16"/>
  <c r="W87" i="16"/>
  <c r="S87" i="16"/>
  <c r="P87" i="16"/>
  <c r="L87" i="16"/>
  <c r="C87" i="16"/>
  <c r="X86" i="16"/>
  <c r="X85" i="16"/>
  <c r="W85" i="16"/>
  <c r="S85" i="16"/>
  <c r="P85" i="16"/>
  <c r="L85" i="16"/>
  <c r="C85" i="16"/>
  <c r="X84" i="16"/>
  <c r="W84" i="16"/>
  <c r="S84" i="16"/>
  <c r="P84" i="16"/>
  <c r="L84" i="16"/>
  <c r="C84" i="16"/>
  <c r="X83" i="16"/>
  <c r="W83" i="16"/>
  <c r="S83" i="16"/>
  <c r="P83" i="16"/>
  <c r="L83" i="16"/>
  <c r="C83" i="16"/>
  <c r="X82" i="16"/>
  <c r="W82" i="16"/>
  <c r="S82" i="16"/>
  <c r="P82" i="16"/>
  <c r="L82" i="16"/>
  <c r="C82" i="16"/>
  <c r="X81" i="16"/>
  <c r="W81" i="16"/>
  <c r="S81" i="16"/>
  <c r="P81" i="16"/>
  <c r="L81" i="16"/>
  <c r="C81" i="16"/>
  <c r="X80" i="16"/>
  <c r="W80" i="16"/>
  <c r="S80" i="16"/>
  <c r="P80" i="16"/>
  <c r="L80" i="16"/>
  <c r="C80" i="16"/>
  <c r="X79" i="16"/>
  <c r="W79" i="16"/>
  <c r="S79" i="16"/>
  <c r="P79" i="16"/>
  <c r="L79" i="16"/>
  <c r="C79" i="16"/>
  <c r="X78" i="16"/>
  <c r="W78" i="16"/>
  <c r="S78" i="16"/>
  <c r="P78" i="16"/>
  <c r="L78" i="16"/>
  <c r="C78" i="16"/>
  <c r="X77" i="16"/>
  <c r="W77" i="16"/>
  <c r="S77" i="16"/>
  <c r="P77" i="16"/>
  <c r="L77" i="16"/>
  <c r="C77" i="16"/>
  <c r="X76" i="16"/>
  <c r="W76" i="16"/>
  <c r="S76" i="16"/>
  <c r="P76" i="16"/>
  <c r="L76" i="16"/>
  <c r="C76" i="16"/>
  <c r="X75" i="16"/>
  <c r="W75" i="16"/>
  <c r="S75" i="16"/>
  <c r="P75" i="16"/>
  <c r="L75" i="16"/>
  <c r="C75" i="16"/>
  <c r="X74" i="16"/>
  <c r="W74" i="16"/>
  <c r="S74" i="16"/>
  <c r="P74" i="16"/>
  <c r="L74" i="16"/>
  <c r="C74" i="16"/>
  <c r="X73" i="16"/>
  <c r="W73" i="16"/>
  <c r="S73" i="16"/>
  <c r="P73" i="16"/>
  <c r="L73" i="16"/>
  <c r="C73" i="16"/>
  <c r="X72" i="16"/>
  <c r="W72" i="16"/>
  <c r="S72" i="16"/>
  <c r="P72" i="16"/>
  <c r="L72" i="16"/>
  <c r="C72" i="16"/>
  <c r="X71" i="16"/>
  <c r="W71" i="16"/>
  <c r="S71" i="16"/>
  <c r="P71" i="16"/>
  <c r="L71" i="16"/>
  <c r="C71" i="16"/>
  <c r="X70" i="16"/>
  <c r="W70" i="16"/>
  <c r="S70" i="16"/>
  <c r="P70" i="16"/>
  <c r="L70" i="16"/>
  <c r="C70" i="16"/>
  <c r="X69" i="16"/>
  <c r="X68" i="16"/>
  <c r="W68" i="16"/>
  <c r="S68" i="16"/>
  <c r="P68" i="16"/>
  <c r="L68" i="16"/>
  <c r="C68" i="16"/>
  <c r="X67" i="16"/>
  <c r="W67" i="16"/>
  <c r="S67" i="16"/>
  <c r="P67" i="16"/>
  <c r="L67" i="16"/>
  <c r="C67" i="16"/>
  <c r="X66" i="16"/>
  <c r="W66" i="16"/>
  <c r="S66" i="16"/>
  <c r="P66" i="16"/>
  <c r="L66" i="16"/>
  <c r="C66" i="16"/>
  <c r="X65" i="16"/>
  <c r="W65" i="16"/>
  <c r="S65" i="16"/>
  <c r="P65" i="16"/>
  <c r="L65" i="16"/>
  <c r="C65" i="16"/>
  <c r="X64" i="16"/>
  <c r="W64" i="16"/>
  <c r="S64" i="16"/>
  <c r="P64" i="16"/>
  <c r="L64" i="16"/>
  <c r="C64" i="16"/>
  <c r="X63" i="16"/>
  <c r="W63" i="16"/>
  <c r="S63" i="16"/>
  <c r="P63" i="16"/>
  <c r="L63" i="16"/>
  <c r="C63" i="16"/>
  <c r="X62" i="16"/>
  <c r="W62" i="16"/>
  <c r="S62" i="16"/>
  <c r="P62" i="16"/>
  <c r="L62" i="16"/>
  <c r="C62" i="16"/>
  <c r="X61" i="16"/>
  <c r="W61" i="16"/>
  <c r="S61" i="16"/>
  <c r="P61" i="16"/>
  <c r="L61" i="16"/>
  <c r="C61" i="16"/>
  <c r="X60" i="16"/>
  <c r="W60" i="16"/>
  <c r="S60" i="16"/>
  <c r="P60" i="16"/>
  <c r="L60" i="16"/>
  <c r="C60" i="16"/>
  <c r="X59" i="16"/>
  <c r="X58" i="16"/>
  <c r="W58" i="16"/>
  <c r="S58" i="16"/>
  <c r="P58" i="16"/>
  <c r="L58" i="16"/>
  <c r="C58" i="16"/>
  <c r="X57" i="16"/>
  <c r="W57" i="16"/>
  <c r="S57" i="16"/>
  <c r="P57" i="16"/>
  <c r="L57" i="16"/>
  <c r="C57" i="16"/>
  <c r="X56" i="16"/>
  <c r="W56" i="16"/>
  <c r="S56" i="16"/>
  <c r="P56" i="16"/>
  <c r="L56" i="16"/>
  <c r="C56" i="16"/>
  <c r="X55" i="16"/>
  <c r="W55" i="16"/>
  <c r="S55" i="16"/>
  <c r="P55" i="16"/>
  <c r="L55" i="16"/>
  <c r="C55" i="16"/>
  <c r="X54" i="16"/>
  <c r="W54" i="16"/>
  <c r="S54" i="16"/>
  <c r="P54" i="16"/>
  <c r="L54" i="16"/>
  <c r="C54" i="16"/>
  <c r="X53" i="16"/>
  <c r="W53" i="16"/>
  <c r="S53" i="16"/>
  <c r="P53" i="16"/>
  <c r="L53" i="16"/>
  <c r="C53" i="16"/>
  <c r="X52" i="16"/>
  <c r="W52" i="16"/>
  <c r="S52" i="16"/>
  <c r="P52" i="16"/>
  <c r="L52" i="16"/>
  <c r="C52" i="16"/>
  <c r="X51" i="16"/>
  <c r="W51" i="16"/>
  <c r="S51" i="16"/>
  <c r="P51" i="16"/>
  <c r="L51" i="16"/>
  <c r="C51" i="16"/>
  <c r="X50" i="16"/>
  <c r="W50" i="16"/>
  <c r="S50" i="16"/>
  <c r="P50" i="16"/>
  <c r="L50" i="16"/>
  <c r="C50" i="16"/>
  <c r="X49" i="16"/>
  <c r="W49" i="16"/>
  <c r="S49" i="16"/>
  <c r="P49" i="16"/>
  <c r="L49" i="16"/>
  <c r="C49" i="16"/>
  <c r="X48" i="16"/>
  <c r="W48" i="16"/>
  <c r="S48" i="16"/>
  <c r="P48" i="16"/>
  <c r="L48" i="16"/>
  <c r="C48" i="16"/>
  <c r="X47" i="16"/>
  <c r="W47" i="16"/>
  <c r="S47" i="16"/>
  <c r="P47" i="16"/>
  <c r="L47" i="16"/>
  <c r="C47" i="16"/>
  <c r="X46" i="16"/>
  <c r="W46" i="16"/>
  <c r="S46" i="16"/>
  <c r="P46" i="16"/>
  <c r="L46" i="16"/>
  <c r="C46" i="16"/>
  <c r="X45" i="16"/>
  <c r="W45" i="16"/>
  <c r="S45" i="16"/>
  <c r="P45" i="16"/>
  <c r="L45" i="16"/>
  <c r="C45" i="16"/>
  <c r="X44" i="16"/>
  <c r="W44" i="16"/>
  <c r="S44" i="16"/>
  <c r="P44" i="16"/>
  <c r="L44" i="16"/>
  <c r="C44" i="16"/>
  <c r="X43" i="16"/>
  <c r="W43" i="16"/>
  <c r="S43" i="16"/>
  <c r="P43" i="16"/>
  <c r="L43" i="16"/>
  <c r="C43" i="16"/>
  <c r="X42" i="16"/>
  <c r="W42" i="16"/>
  <c r="S42" i="16"/>
  <c r="P42" i="16"/>
  <c r="L42" i="16"/>
  <c r="C42" i="16"/>
  <c r="X41" i="16"/>
  <c r="W41" i="16"/>
  <c r="S41" i="16"/>
  <c r="P41" i="16"/>
  <c r="L41" i="16"/>
  <c r="C41" i="16"/>
  <c r="X40" i="16"/>
  <c r="W40" i="16"/>
  <c r="S40" i="16"/>
  <c r="P40" i="16"/>
  <c r="L40" i="16"/>
  <c r="C40" i="16"/>
  <c r="X39" i="16"/>
  <c r="W39" i="16"/>
  <c r="S39" i="16"/>
  <c r="P39" i="16"/>
  <c r="L39" i="16"/>
  <c r="C39" i="16"/>
  <c r="X38" i="16"/>
  <c r="X37" i="16"/>
  <c r="W37" i="16"/>
  <c r="S37" i="16"/>
  <c r="P37" i="16"/>
  <c r="L37" i="16"/>
  <c r="C37" i="16"/>
  <c r="X36" i="16"/>
  <c r="W36" i="16"/>
  <c r="S36" i="16"/>
  <c r="P36" i="16"/>
  <c r="L36" i="16"/>
  <c r="C36" i="16"/>
  <c r="X35" i="16"/>
  <c r="W35" i="16"/>
  <c r="S35" i="16"/>
  <c r="P35" i="16"/>
  <c r="L35" i="16"/>
  <c r="C35" i="16"/>
  <c r="X34" i="16"/>
  <c r="W34" i="16"/>
  <c r="S34" i="16"/>
  <c r="P34" i="16"/>
  <c r="L34" i="16"/>
  <c r="C34" i="16"/>
  <c r="X33" i="16"/>
  <c r="W33" i="16"/>
  <c r="S33" i="16"/>
  <c r="P33" i="16"/>
  <c r="L33" i="16"/>
  <c r="C33" i="16"/>
  <c r="X32" i="16"/>
  <c r="W32" i="16"/>
  <c r="S32" i="16"/>
  <c r="P32" i="16"/>
  <c r="L32" i="16"/>
  <c r="C32" i="16"/>
  <c r="X31" i="16"/>
  <c r="W31" i="16"/>
  <c r="S31" i="16"/>
  <c r="P31" i="16"/>
  <c r="L31" i="16"/>
  <c r="C31" i="16"/>
  <c r="X30" i="16"/>
  <c r="W30" i="16"/>
  <c r="S30" i="16"/>
  <c r="P30" i="16"/>
  <c r="L30" i="16"/>
  <c r="C30" i="16"/>
  <c r="X29" i="16"/>
  <c r="W29" i="16"/>
  <c r="S29" i="16"/>
  <c r="P29" i="16"/>
  <c r="L29" i="16"/>
  <c r="C29" i="16"/>
  <c r="X28" i="16"/>
  <c r="W28" i="16"/>
  <c r="S28" i="16"/>
  <c r="P28" i="16"/>
  <c r="L28" i="16"/>
  <c r="C28" i="16"/>
  <c r="X27" i="16"/>
  <c r="W27" i="16"/>
  <c r="S27" i="16"/>
  <c r="P27" i="16"/>
  <c r="L27" i="16"/>
  <c r="C27" i="16"/>
  <c r="X26" i="16"/>
  <c r="W26" i="16"/>
  <c r="S26" i="16"/>
  <c r="P26" i="16"/>
  <c r="L26" i="16"/>
  <c r="C26" i="16"/>
  <c r="X25" i="16"/>
  <c r="W25" i="16"/>
  <c r="S25" i="16"/>
  <c r="P25" i="16"/>
  <c r="L25" i="16"/>
  <c r="C25" i="16"/>
  <c r="X24" i="16"/>
  <c r="W24" i="16"/>
  <c r="S24" i="16"/>
  <c r="P24" i="16"/>
  <c r="L24" i="16"/>
  <c r="C24" i="16"/>
  <c r="X23" i="16"/>
  <c r="W23" i="16"/>
  <c r="S23" i="16"/>
  <c r="P23" i="16"/>
  <c r="L23" i="16"/>
  <c r="C23" i="16"/>
  <c r="X22" i="16"/>
  <c r="W22" i="16"/>
  <c r="S22" i="16"/>
  <c r="P22" i="16"/>
  <c r="L22" i="16"/>
  <c r="C22" i="16"/>
  <c r="X21" i="16"/>
  <c r="W21" i="16"/>
  <c r="S21" i="16"/>
  <c r="P21" i="16"/>
  <c r="L21" i="16"/>
  <c r="C21" i="16"/>
  <c r="X20" i="16"/>
  <c r="W20" i="16"/>
  <c r="S20" i="16"/>
  <c r="P20" i="16"/>
  <c r="L20" i="16"/>
  <c r="C20" i="16"/>
  <c r="X19" i="16"/>
  <c r="W19" i="16"/>
  <c r="S19" i="16"/>
  <c r="P19" i="16"/>
  <c r="L19" i="16"/>
  <c r="C19" i="16"/>
  <c r="X18" i="16"/>
  <c r="W18" i="16"/>
  <c r="S18" i="16"/>
  <c r="P18" i="16"/>
  <c r="L18" i="16"/>
  <c r="C18" i="16"/>
  <c r="X17" i="16"/>
  <c r="W17" i="16"/>
  <c r="S17" i="16"/>
  <c r="P17" i="16"/>
  <c r="L17" i="16"/>
  <c r="C17" i="16"/>
  <c r="X16" i="16"/>
  <c r="X15" i="16"/>
  <c r="W15" i="16"/>
  <c r="S15" i="16"/>
  <c r="P15" i="16"/>
  <c r="L15" i="16"/>
  <c r="C15" i="16"/>
  <c r="X14" i="16"/>
  <c r="W14" i="16"/>
  <c r="S14" i="16"/>
  <c r="P14" i="16"/>
  <c r="L14" i="16"/>
  <c r="C14" i="16"/>
  <c r="X13" i="16"/>
  <c r="W13" i="16"/>
  <c r="S13" i="16"/>
  <c r="P13" i="16"/>
  <c r="L13" i="16"/>
  <c r="C13" i="16"/>
  <c r="X12" i="16"/>
  <c r="W12" i="16"/>
  <c r="S12" i="16"/>
  <c r="P12" i="16"/>
  <c r="L12" i="16"/>
  <c r="C12" i="16"/>
  <c r="X11" i="16"/>
  <c r="W11" i="16"/>
  <c r="S11" i="16"/>
  <c r="P11" i="16"/>
  <c r="L11" i="16"/>
  <c r="C11" i="16"/>
  <c r="X10" i="16"/>
  <c r="W10" i="16"/>
  <c r="S10" i="16"/>
  <c r="P10" i="16"/>
  <c r="L10" i="16"/>
  <c r="C10" i="16"/>
  <c r="X9" i="16"/>
  <c r="W9" i="16"/>
  <c r="S9" i="16"/>
  <c r="P9" i="16"/>
  <c r="L9" i="16"/>
  <c r="C9" i="16"/>
  <c r="X8" i="16"/>
  <c r="W8" i="16"/>
  <c r="S8" i="16"/>
  <c r="P8" i="16"/>
  <c r="L8" i="16"/>
  <c r="C8" i="16"/>
  <c r="X7" i="16"/>
  <c r="W7" i="16"/>
  <c r="S7" i="16"/>
  <c r="P7" i="16"/>
  <c r="L7" i="16"/>
  <c r="C7" i="16"/>
  <c r="X6" i="16"/>
  <c r="W6" i="16"/>
  <c r="S6" i="16"/>
  <c r="P6" i="16"/>
  <c r="L6" i="16"/>
  <c r="C6" i="16"/>
  <c r="X5" i="16"/>
  <c r="W5" i="16"/>
  <c r="S5" i="16"/>
  <c r="P5" i="16"/>
  <c r="L5" i="16"/>
  <c r="C5" i="16"/>
  <c r="X4" i="16"/>
  <c r="W4" i="16"/>
  <c r="S4" i="16"/>
  <c r="P4" i="16"/>
  <c r="L4" i="16"/>
  <c r="C4" i="16"/>
  <c r="X3" i="16"/>
  <c r="L333" i="2" l="1"/>
  <c r="C6" i="6"/>
  <c r="C7" i="6"/>
  <c r="C8" i="6"/>
  <c r="D8" i="6"/>
  <c r="C5" i="6"/>
  <c r="T18" i="11"/>
  <c r="D5" i="6" s="1"/>
  <c r="T20" i="11"/>
  <c r="D7" i="6" s="1"/>
  <c r="T19" i="11"/>
  <c r="D6" i="6" s="1"/>
  <c r="C4" i="2"/>
  <c r="C5" i="2"/>
  <c r="C6" i="2"/>
  <c r="C7" i="2"/>
  <c r="C8" i="2"/>
  <c r="C9" i="2"/>
  <c r="C10" i="2"/>
  <c r="C11" i="2"/>
  <c r="C12" i="2"/>
  <c r="C13" i="2"/>
  <c r="C14" i="2"/>
  <c r="C15" i="2"/>
  <c r="C17" i="2"/>
  <c r="C18" i="2"/>
  <c r="C19" i="2"/>
  <c r="C20" i="2"/>
  <c r="C21" i="2"/>
  <c r="C22" i="2"/>
  <c r="C23" i="2"/>
  <c r="C24" i="2"/>
  <c r="C25" i="2"/>
  <c r="C26" i="2"/>
  <c r="C27" i="2"/>
  <c r="C28" i="2"/>
  <c r="C29" i="2"/>
  <c r="C30" i="2"/>
  <c r="C31" i="2"/>
  <c r="C32" i="2"/>
  <c r="C33" i="2"/>
  <c r="C34" i="2"/>
  <c r="C35" i="2"/>
  <c r="C36" i="2"/>
  <c r="C37" i="2"/>
  <c r="C39" i="2"/>
  <c r="C40" i="2"/>
  <c r="C41" i="2"/>
  <c r="C42" i="2"/>
  <c r="C43" i="2"/>
  <c r="C44" i="2"/>
  <c r="C45" i="2"/>
  <c r="C46" i="2"/>
  <c r="C47" i="2"/>
  <c r="C48" i="2"/>
  <c r="C49" i="2"/>
  <c r="C50" i="2"/>
  <c r="C51" i="2"/>
  <c r="C52" i="2"/>
  <c r="C53" i="2"/>
  <c r="C54" i="2"/>
  <c r="C55" i="2"/>
  <c r="C56" i="2"/>
  <c r="C57" i="2"/>
  <c r="C58" i="2"/>
  <c r="C60" i="2"/>
  <c r="C61" i="2"/>
  <c r="C62" i="2"/>
  <c r="C63" i="2"/>
  <c r="C64" i="2"/>
  <c r="C65" i="2"/>
  <c r="C66" i="2"/>
  <c r="C67" i="2"/>
  <c r="C68" i="2"/>
  <c r="C70" i="2"/>
  <c r="C71" i="2"/>
  <c r="C72" i="2"/>
  <c r="C73" i="2"/>
  <c r="C74" i="2"/>
  <c r="C75" i="2"/>
  <c r="C76" i="2"/>
  <c r="C77" i="2"/>
  <c r="C78" i="2"/>
  <c r="C79" i="2"/>
  <c r="C80" i="2"/>
  <c r="C81" i="2"/>
  <c r="C82" i="2"/>
  <c r="C83" i="2"/>
  <c r="C84" i="2"/>
  <c r="C85" i="2"/>
  <c r="C87" i="2"/>
  <c r="C88" i="2"/>
  <c r="C89" i="2"/>
  <c r="C90" i="2"/>
  <c r="C91" i="2"/>
  <c r="C92" i="2"/>
  <c r="C93" i="2"/>
  <c r="C94" i="2"/>
  <c r="C95" i="2"/>
  <c r="C96" i="2"/>
  <c r="C97" i="2"/>
  <c r="C98" i="2"/>
  <c r="C99" i="2"/>
  <c r="C100" i="2"/>
  <c r="C102" i="2"/>
  <c r="C103" i="2"/>
  <c r="C104" i="2"/>
  <c r="C105" i="2"/>
  <c r="C106" i="2"/>
  <c r="C107" i="2"/>
  <c r="C108" i="2"/>
  <c r="C109" i="2"/>
  <c r="C110" i="2"/>
  <c r="C112" i="2"/>
  <c r="C113" i="2"/>
  <c r="C114" i="2"/>
  <c r="C115" i="2"/>
  <c r="C116" i="2"/>
  <c r="C117" i="2"/>
  <c r="C119" i="2"/>
  <c r="C120" i="2"/>
  <c r="C121" i="2"/>
  <c r="C122" i="2"/>
  <c r="C123" i="2"/>
  <c r="C124" i="2"/>
  <c r="C125" i="2"/>
  <c r="C126" i="2"/>
  <c r="C127" i="2"/>
  <c r="C128" i="2"/>
  <c r="C130" i="2"/>
  <c r="C131" i="2"/>
  <c r="C132" i="2"/>
  <c r="C133" i="2"/>
  <c r="C134" i="2"/>
  <c r="C135" i="2"/>
  <c r="C136" i="2"/>
  <c r="C137" i="2"/>
  <c r="C138" i="2"/>
  <c r="C139" i="2"/>
  <c r="C140" i="2"/>
  <c r="C141" i="2"/>
  <c r="C142" i="2"/>
  <c r="C143" i="2"/>
  <c r="C145" i="2"/>
  <c r="C146" i="2"/>
  <c r="C147" i="2"/>
  <c r="C148" i="2"/>
  <c r="C149" i="2"/>
  <c r="C150" i="2"/>
  <c r="C151" i="2"/>
  <c r="C152" i="2"/>
  <c r="C153" i="2"/>
  <c r="C154" i="2"/>
  <c r="C155" i="2"/>
  <c r="C156" i="2"/>
  <c r="C157" i="2"/>
  <c r="C158" i="2"/>
  <c r="C159" i="2"/>
  <c r="C160" i="2"/>
  <c r="C161" i="2"/>
  <c r="C162" i="2"/>
  <c r="C163" i="2"/>
  <c r="C164" i="2"/>
  <c r="C166" i="2"/>
  <c r="C167" i="2"/>
  <c r="C168" i="2"/>
  <c r="C169" i="2"/>
  <c r="C170" i="2"/>
  <c r="C171" i="2"/>
  <c r="C172" i="2"/>
  <c r="C173" i="2"/>
  <c r="C174" i="2"/>
  <c r="C175" i="2"/>
  <c r="C176" i="2"/>
  <c r="C177" i="2"/>
  <c r="C178" i="2"/>
  <c r="C179" i="2"/>
  <c r="C180" i="2"/>
  <c r="C182" i="2"/>
  <c r="C183" i="2"/>
  <c r="C184" i="2"/>
  <c r="C185" i="2"/>
  <c r="C186" i="2"/>
  <c r="C187" i="2"/>
  <c r="C188" i="2"/>
  <c r="C189" i="2"/>
  <c r="C190" i="2"/>
  <c r="C192" i="2"/>
  <c r="C193" i="2"/>
  <c r="C194" i="2"/>
  <c r="C195" i="2"/>
  <c r="C196" i="2"/>
  <c r="C197" i="2"/>
  <c r="C199" i="2"/>
  <c r="C200" i="2"/>
  <c r="C201" i="2"/>
  <c r="C202" i="2"/>
  <c r="C203" i="2"/>
  <c r="C204" i="2"/>
  <c r="C205" i="2"/>
  <c r="C206" i="2"/>
  <c r="C207"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5" i="2"/>
  <c r="C236" i="2"/>
  <c r="C237" i="2"/>
  <c r="C238" i="2"/>
  <c r="C239" i="2"/>
  <c r="C240" i="2"/>
  <c r="C241" i="2"/>
  <c r="C243" i="2"/>
  <c r="C244" i="2"/>
  <c r="C245" i="2"/>
  <c r="C246" i="2"/>
  <c r="C247" i="2"/>
  <c r="C248" i="2"/>
  <c r="C249" i="2"/>
  <c r="C250" i="2"/>
  <c r="C251" i="2"/>
  <c r="C252" i="2"/>
  <c r="C253" i="2"/>
  <c r="C254" i="2"/>
  <c r="C255" i="2"/>
  <c r="C256" i="2"/>
  <c r="C257" i="2"/>
  <c r="C258" i="2"/>
  <c r="C259" i="2"/>
  <c r="C260" i="2"/>
  <c r="C261" i="2"/>
  <c r="C263" i="2"/>
  <c r="C264" i="2"/>
  <c r="C265" i="2"/>
  <c r="C266" i="2"/>
  <c r="C267" i="2"/>
  <c r="C268" i="2"/>
  <c r="C269" i="2"/>
  <c r="C270" i="2"/>
  <c r="C271" i="2"/>
  <c r="C272" i="2"/>
  <c r="C273" i="2"/>
  <c r="C274" i="2"/>
  <c r="C276" i="2"/>
  <c r="C277" i="2"/>
  <c r="C278" i="2"/>
  <c r="C279" i="2"/>
  <c r="C280" i="2"/>
  <c r="C281" i="2"/>
  <c r="C282" i="2"/>
  <c r="C283" i="2"/>
  <c r="C284" i="2"/>
  <c r="C286" i="2"/>
  <c r="C287" i="2"/>
  <c r="C288" i="2"/>
  <c r="C289" i="2"/>
  <c r="C290" i="2"/>
  <c r="C291" i="2"/>
  <c r="C292" i="2"/>
  <c r="C293" i="2"/>
  <c r="C294" i="2"/>
  <c r="C295" i="2"/>
  <c r="C296" i="2"/>
  <c r="C297" i="2"/>
  <c r="C298" i="2"/>
  <c r="C299" i="2"/>
  <c r="C301" i="2"/>
  <c r="C302" i="2"/>
  <c r="C303" i="2"/>
  <c r="C304" i="2"/>
  <c r="C305" i="2"/>
  <c r="C306" i="2"/>
  <c r="C307" i="2"/>
  <c r="C308" i="2"/>
  <c r="C309" i="2"/>
  <c r="C310" i="2"/>
  <c r="C311" i="2"/>
  <c r="C312" i="2"/>
  <c r="C313" i="2"/>
  <c r="C314" i="2"/>
  <c r="C315" i="2"/>
  <c r="C317" i="2"/>
  <c r="C318" i="2"/>
  <c r="C319" i="2"/>
  <c r="C320" i="2"/>
  <c r="C321" i="2"/>
  <c r="C322" i="2"/>
  <c r="C323" i="2"/>
  <c r="C324" i="2"/>
  <c r="C325" i="2"/>
  <c r="C326" i="2"/>
  <c r="C327" i="2"/>
  <c r="C328" i="2"/>
  <c r="C329" i="2"/>
  <c r="C330" i="2"/>
  <c r="C331" i="2"/>
  <c r="C332" i="2"/>
  <c r="C333" i="2"/>
  <c r="P4" i="2"/>
  <c r="P5" i="2"/>
  <c r="P6" i="2"/>
  <c r="P7" i="2"/>
  <c r="P8" i="2"/>
  <c r="P9" i="2"/>
  <c r="P10" i="2"/>
  <c r="P11" i="2"/>
  <c r="P12" i="2"/>
  <c r="P13" i="2"/>
  <c r="P14" i="2"/>
  <c r="P15" i="2"/>
  <c r="P17" i="2"/>
  <c r="P18" i="2"/>
  <c r="P19" i="2"/>
  <c r="P20" i="2"/>
  <c r="P21" i="2"/>
  <c r="P22" i="2"/>
  <c r="P23" i="2"/>
  <c r="P24" i="2"/>
  <c r="P25" i="2"/>
  <c r="P26" i="2"/>
  <c r="P27" i="2"/>
  <c r="P28" i="2"/>
  <c r="P29" i="2"/>
  <c r="P30" i="2"/>
  <c r="P31" i="2"/>
  <c r="P32" i="2"/>
  <c r="P33" i="2"/>
  <c r="P34" i="2"/>
  <c r="P35" i="2"/>
  <c r="P36" i="2"/>
  <c r="P37" i="2"/>
  <c r="P39" i="2"/>
  <c r="P40" i="2"/>
  <c r="P41" i="2"/>
  <c r="P42" i="2"/>
  <c r="P43" i="2"/>
  <c r="P44" i="2"/>
  <c r="P45" i="2"/>
  <c r="P46" i="2"/>
  <c r="P47" i="2"/>
  <c r="P48" i="2"/>
  <c r="P49" i="2"/>
  <c r="P50" i="2"/>
  <c r="P51" i="2"/>
  <c r="P52" i="2"/>
  <c r="P53" i="2"/>
  <c r="P54" i="2"/>
  <c r="P55" i="2"/>
  <c r="P56" i="2"/>
  <c r="P57" i="2"/>
  <c r="P58" i="2"/>
  <c r="P60" i="2"/>
  <c r="P61" i="2"/>
  <c r="P62" i="2"/>
  <c r="P63" i="2"/>
  <c r="P64" i="2"/>
  <c r="P65" i="2"/>
  <c r="P66" i="2"/>
  <c r="P67" i="2"/>
  <c r="P68" i="2"/>
  <c r="P70" i="2"/>
  <c r="P71" i="2"/>
  <c r="P72" i="2"/>
  <c r="P73" i="2"/>
  <c r="P74" i="2"/>
  <c r="P75" i="2"/>
  <c r="P76" i="2"/>
  <c r="P77" i="2"/>
  <c r="P78" i="2"/>
  <c r="P79" i="2"/>
  <c r="P80" i="2"/>
  <c r="P81" i="2"/>
  <c r="P82" i="2"/>
  <c r="P83" i="2"/>
  <c r="P84" i="2"/>
  <c r="P85" i="2"/>
  <c r="P87" i="2"/>
  <c r="P88" i="2"/>
  <c r="P89" i="2"/>
  <c r="P90" i="2"/>
  <c r="P91" i="2"/>
  <c r="P92" i="2"/>
  <c r="P93" i="2"/>
  <c r="P94" i="2"/>
  <c r="P95" i="2"/>
  <c r="P96" i="2"/>
  <c r="P97" i="2"/>
  <c r="P98" i="2"/>
  <c r="P99" i="2"/>
  <c r="P100" i="2"/>
  <c r="P102" i="2"/>
  <c r="P103" i="2"/>
  <c r="P104" i="2"/>
  <c r="P105" i="2"/>
  <c r="P106" i="2"/>
  <c r="P107" i="2"/>
  <c r="P108" i="2"/>
  <c r="P109" i="2"/>
  <c r="P110" i="2"/>
  <c r="P112" i="2"/>
  <c r="P113" i="2"/>
  <c r="P114" i="2"/>
  <c r="P115" i="2"/>
  <c r="P116" i="2"/>
  <c r="P117" i="2"/>
  <c r="P119" i="2"/>
  <c r="P120" i="2"/>
  <c r="P121" i="2"/>
  <c r="P122" i="2"/>
  <c r="P123" i="2"/>
  <c r="P124" i="2"/>
  <c r="P125" i="2"/>
  <c r="P126" i="2"/>
  <c r="P127" i="2"/>
  <c r="P128" i="2"/>
  <c r="P130" i="2"/>
  <c r="P131" i="2"/>
  <c r="P132" i="2"/>
  <c r="P133" i="2"/>
  <c r="P134" i="2"/>
  <c r="P135" i="2"/>
  <c r="P136" i="2"/>
  <c r="P137" i="2"/>
  <c r="P138" i="2"/>
  <c r="P139" i="2"/>
  <c r="P140" i="2"/>
  <c r="P141" i="2"/>
  <c r="P142" i="2"/>
  <c r="P143" i="2"/>
  <c r="P145" i="2"/>
  <c r="P146" i="2"/>
  <c r="P147" i="2"/>
  <c r="P148" i="2"/>
  <c r="P149" i="2"/>
  <c r="P150" i="2"/>
  <c r="P151" i="2"/>
  <c r="P152" i="2"/>
  <c r="P153" i="2"/>
  <c r="P154" i="2"/>
  <c r="P155" i="2"/>
  <c r="P156" i="2"/>
  <c r="P157" i="2"/>
  <c r="P158" i="2"/>
  <c r="P159" i="2"/>
  <c r="P160" i="2"/>
  <c r="P161" i="2"/>
  <c r="P162" i="2"/>
  <c r="P163" i="2"/>
  <c r="P164" i="2"/>
  <c r="P166" i="2"/>
  <c r="P167" i="2"/>
  <c r="P168" i="2"/>
  <c r="P169" i="2"/>
  <c r="P170" i="2"/>
  <c r="P171" i="2"/>
  <c r="P172" i="2"/>
  <c r="P173" i="2"/>
  <c r="P174" i="2"/>
  <c r="P175" i="2"/>
  <c r="P176" i="2"/>
  <c r="P177" i="2"/>
  <c r="P178" i="2"/>
  <c r="P179" i="2"/>
  <c r="P180" i="2"/>
  <c r="P182" i="2"/>
  <c r="P183" i="2"/>
  <c r="P184" i="2"/>
  <c r="P185" i="2"/>
  <c r="P186" i="2"/>
  <c r="P187" i="2"/>
  <c r="P188" i="2"/>
  <c r="P189" i="2"/>
  <c r="P190" i="2"/>
  <c r="P192" i="2"/>
  <c r="P193" i="2"/>
  <c r="P194" i="2"/>
  <c r="P195" i="2"/>
  <c r="P196" i="2"/>
  <c r="P197" i="2"/>
  <c r="P199" i="2"/>
  <c r="P200" i="2"/>
  <c r="P201" i="2"/>
  <c r="P202" i="2"/>
  <c r="P203" i="2"/>
  <c r="P204" i="2"/>
  <c r="P205" i="2"/>
  <c r="P206" i="2"/>
  <c r="P207"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5" i="2"/>
  <c r="P236" i="2"/>
  <c r="P237" i="2"/>
  <c r="P238" i="2"/>
  <c r="P239" i="2"/>
  <c r="P240" i="2"/>
  <c r="P241" i="2"/>
  <c r="P243" i="2"/>
  <c r="P244" i="2"/>
  <c r="P245" i="2"/>
  <c r="P246" i="2"/>
  <c r="P247" i="2"/>
  <c r="P248" i="2"/>
  <c r="P249" i="2"/>
  <c r="P250" i="2"/>
  <c r="P251" i="2"/>
  <c r="P252" i="2"/>
  <c r="P253" i="2"/>
  <c r="P254" i="2"/>
  <c r="P255" i="2"/>
  <c r="P256" i="2"/>
  <c r="P257" i="2"/>
  <c r="P258" i="2"/>
  <c r="P259" i="2"/>
  <c r="P260" i="2"/>
  <c r="P261" i="2"/>
  <c r="P263" i="2"/>
  <c r="P264" i="2"/>
  <c r="P265" i="2"/>
  <c r="P266" i="2"/>
  <c r="P267" i="2"/>
  <c r="P268" i="2"/>
  <c r="P269" i="2"/>
  <c r="P270" i="2"/>
  <c r="P271" i="2"/>
  <c r="P272" i="2"/>
  <c r="P273" i="2"/>
  <c r="P274" i="2"/>
  <c r="P276" i="2"/>
  <c r="P277" i="2"/>
  <c r="P278" i="2"/>
  <c r="P279" i="2"/>
  <c r="P280" i="2"/>
  <c r="P281" i="2"/>
  <c r="P282" i="2"/>
  <c r="P283" i="2"/>
  <c r="P284" i="2"/>
  <c r="P286" i="2"/>
  <c r="P287" i="2"/>
  <c r="P288" i="2"/>
  <c r="P289" i="2"/>
  <c r="P290" i="2"/>
  <c r="P291" i="2"/>
  <c r="P292" i="2"/>
  <c r="P293" i="2"/>
  <c r="P294" i="2"/>
  <c r="P295" i="2"/>
  <c r="P296" i="2"/>
  <c r="P297" i="2"/>
  <c r="P298" i="2"/>
  <c r="P299" i="2"/>
  <c r="P301" i="2"/>
  <c r="P302" i="2"/>
  <c r="P303" i="2"/>
  <c r="P304" i="2"/>
  <c r="P305" i="2"/>
  <c r="P306" i="2"/>
  <c r="P307" i="2"/>
  <c r="P308" i="2"/>
  <c r="P309" i="2"/>
  <c r="P310" i="2"/>
  <c r="P311" i="2"/>
  <c r="P312" i="2"/>
  <c r="P313" i="2"/>
  <c r="P314" i="2"/>
  <c r="P315" i="2"/>
  <c r="P317" i="2"/>
  <c r="P318" i="2"/>
  <c r="P319" i="2"/>
  <c r="P320" i="2"/>
  <c r="P321" i="2"/>
  <c r="P322" i="2"/>
  <c r="P323" i="2"/>
  <c r="P324" i="2"/>
  <c r="P325" i="2"/>
  <c r="P326" i="2"/>
  <c r="P327" i="2"/>
  <c r="P328" i="2"/>
  <c r="P329" i="2"/>
  <c r="P330" i="2"/>
  <c r="P331" i="2"/>
  <c r="P332" i="2"/>
  <c r="P333" i="2"/>
  <c r="S5" i="2"/>
  <c r="S6" i="2"/>
  <c r="S7" i="2"/>
  <c r="S8" i="2"/>
  <c r="S9" i="2"/>
  <c r="S10" i="2"/>
  <c r="S11" i="2"/>
  <c r="S12" i="2"/>
  <c r="S13" i="2"/>
  <c r="S14" i="2"/>
  <c r="S15" i="2"/>
  <c r="S17" i="2"/>
  <c r="S18" i="2"/>
  <c r="S19" i="2"/>
  <c r="S20" i="2"/>
  <c r="S21" i="2"/>
  <c r="S22" i="2"/>
  <c r="S23" i="2"/>
  <c r="S24" i="2"/>
  <c r="S25" i="2"/>
  <c r="S26" i="2"/>
  <c r="S27" i="2"/>
  <c r="S28" i="2"/>
  <c r="S29" i="2"/>
  <c r="S30" i="2"/>
  <c r="S31" i="2"/>
  <c r="S32" i="2"/>
  <c r="S33" i="2"/>
  <c r="S34" i="2"/>
  <c r="S35" i="2"/>
  <c r="S36" i="2"/>
  <c r="S37" i="2"/>
  <c r="S39" i="2"/>
  <c r="S40" i="2"/>
  <c r="S41" i="2"/>
  <c r="S42" i="2"/>
  <c r="S43" i="2"/>
  <c r="S44" i="2"/>
  <c r="S45" i="2"/>
  <c r="S46" i="2"/>
  <c r="S47" i="2"/>
  <c r="S48" i="2"/>
  <c r="S49" i="2"/>
  <c r="S50" i="2"/>
  <c r="S51" i="2"/>
  <c r="S52" i="2"/>
  <c r="S53" i="2"/>
  <c r="S54" i="2"/>
  <c r="S55" i="2"/>
  <c r="S56" i="2"/>
  <c r="S57" i="2"/>
  <c r="S58" i="2"/>
  <c r="S60" i="2"/>
  <c r="S61" i="2"/>
  <c r="S62" i="2"/>
  <c r="S63" i="2"/>
  <c r="S64" i="2"/>
  <c r="S65" i="2"/>
  <c r="S66" i="2"/>
  <c r="S67" i="2"/>
  <c r="S68" i="2"/>
  <c r="S70" i="2"/>
  <c r="S71" i="2"/>
  <c r="S72" i="2"/>
  <c r="S73" i="2"/>
  <c r="S74" i="2"/>
  <c r="S75" i="2"/>
  <c r="S76" i="2"/>
  <c r="S77" i="2"/>
  <c r="S78" i="2"/>
  <c r="S79" i="2"/>
  <c r="S80" i="2"/>
  <c r="S81" i="2"/>
  <c r="S82" i="2"/>
  <c r="S83" i="2"/>
  <c r="S84" i="2"/>
  <c r="S85" i="2"/>
  <c r="S87" i="2"/>
  <c r="S88" i="2"/>
  <c r="S89" i="2"/>
  <c r="S90" i="2"/>
  <c r="S91" i="2"/>
  <c r="S92" i="2"/>
  <c r="S93" i="2"/>
  <c r="S94" i="2"/>
  <c r="S95" i="2"/>
  <c r="S96" i="2"/>
  <c r="S97" i="2"/>
  <c r="S98" i="2"/>
  <c r="S99" i="2"/>
  <c r="S100" i="2"/>
  <c r="S102" i="2"/>
  <c r="S103" i="2"/>
  <c r="S104" i="2"/>
  <c r="S105" i="2"/>
  <c r="S106" i="2"/>
  <c r="S107" i="2"/>
  <c r="S108" i="2"/>
  <c r="S109" i="2"/>
  <c r="S110" i="2"/>
  <c r="S112" i="2"/>
  <c r="S113" i="2"/>
  <c r="S114" i="2"/>
  <c r="S115" i="2"/>
  <c r="S116" i="2"/>
  <c r="S117" i="2"/>
  <c r="S119" i="2"/>
  <c r="S120" i="2"/>
  <c r="S121" i="2"/>
  <c r="S122" i="2"/>
  <c r="S123" i="2"/>
  <c r="S124" i="2"/>
  <c r="S125" i="2"/>
  <c r="S126" i="2"/>
  <c r="S127" i="2"/>
  <c r="S128" i="2"/>
  <c r="S130" i="2"/>
  <c r="S131" i="2"/>
  <c r="S132" i="2"/>
  <c r="S133" i="2"/>
  <c r="S134" i="2"/>
  <c r="S135" i="2"/>
  <c r="S136" i="2"/>
  <c r="S137" i="2"/>
  <c r="S138" i="2"/>
  <c r="S139" i="2"/>
  <c r="S140" i="2"/>
  <c r="S141" i="2"/>
  <c r="S142" i="2"/>
  <c r="S143" i="2"/>
  <c r="S145" i="2"/>
  <c r="S146" i="2"/>
  <c r="S147" i="2"/>
  <c r="S148" i="2"/>
  <c r="S149" i="2"/>
  <c r="S150" i="2"/>
  <c r="S151" i="2"/>
  <c r="S152" i="2"/>
  <c r="S153" i="2"/>
  <c r="S154" i="2"/>
  <c r="S155" i="2"/>
  <c r="S156" i="2"/>
  <c r="S157" i="2"/>
  <c r="S158" i="2"/>
  <c r="S159" i="2"/>
  <c r="S160" i="2"/>
  <c r="S161" i="2"/>
  <c r="S162" i="2"/>
  <c r="S163" i="2"/>
  <c r="S164" i="2"/>
  <c r="S166" i="2"/>
  <c r="S167" i="2"/>
  <c r="S168" i="2"/>
  <c r="S169" i="2"/>
  <c r="S170" i="2"/>
  <c r="S171" i="2"/>
  <c r="S172" i="2"/>
  <c r="S173" i="2"/>
  <c r="S174" i="2"/>
  <c r="S175" i="2"/>
  <c r="S176" i="2"/>
  <c r="S177" i="2"/>
  <c r="S178" i="2"/>
  <c r="S179" i="2"/>
  <c r="S180" i="2"/>
  <c r="S182" i="2"/>
  <c r="S183" i="2"/>
  <c r="S184" i="2"/>
  <c r="S185" i="2"/>
  <c r="S186" i="2"/>
  <c r="S187" i="2"/>
  <c r="S188" i="2"/>
  <c r="S189" i="2"/>
  <c r="S190" i="2"/>
  <c r="S192" i="2"/>
  <c r="S193" i="2"/>
  <c r="S194" i="2"/>
  <c r="S195" i="2"/>
  <c r="S196" i="2"/>
  <c r="S197" i="2"/>
  <c r="S199" i="2"/>
  <c r="S200" i="2"/>
  <c r="S201" i="2"/>
  <c r="S202" i="2"/>
  <c r="S203" i="2"/>
  <c r="S204" i="2"/>
  <c r="S205" i="2"/>
  <c r="S206" i="2"/>
  <c r="S207"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5" i="2"/>
  <c r="S236" i="2"/>
  <c r="S237" i="2"/>
  <c r="S238" i="2"/>
  <c r="S239" i="2"/>
  <c r="S240" i="2"/>
  <c r="S241" i="2"/>
  <c r="S243" i="2"/>
  <c r="S244" i="2"/>
  <c r="S245" i="2"/>
  <c r="S246" i="2"/>
  <c r="S247" i="2"/>
  <c r="S248" i="2"/>
  <c r="S249" i="2"/>
  <c r="S250" i="2"/>
  <c r="S251" i="2"/>
  <c r="S252" i="2"/>
  <c r="S253" i="2"/>
  <c r="S254" i="2"/>
  <c r="S255" i="2"/>
  <c r="S256" i="2"/>
  <c r="S257" i="2"/>
  <c r="S258" i="2"/>
  <c r="S259" i="2"/>
  <c r="S260" i="2"/>
  <c r="S261" i="2"/>
  <c r="S263" i="2"/>
  <c r="S264" i="2"/>
  <c r="S265" i="2"/>
  <c r="S266" i="2"/>
  <c r="S267" i="2"/>
  <c r="S268" i="2"/>
  <c r="S269" i="2"/>
  <c r="S270" i="2"/>
  <c r="S271" i="2"/>
  <c r="S272" i="2"/>
  <c r="S273" i="2"/>
  <c r="S274" i="2"/>
  <c r="S276" i="2"/>
  <c r="S277" i="2"/>
  <c r="S278" i="2"/>
  <c r="S279" i="2"/>
  <c r="S280" i="2"/>
  <c r="S281" i="2"/>
  <c r="S282" i="2"/>
  <c r="S283" i="2"/>
  <c r="S284" i="2"/>
  <c r="S286" i="2"/>
  <c r="S287" i="2"/>
  <c r="S288" i="2"/>
  <c r="S289" i="2"/>
  <c r="S290" i="2"/>
  <c r="S291" i="2"/>
  <c r="S292" i="2"/>
  <c r="S293" i="2"/>
  <c r="S294" i="2"/>
  <c r="S295" i="2"/>
  <c r="S296" i="2"/>
  <c r="S297" i="2"/>
  <c r="S298" i="2"/>
  <c r="S299" i="2"/>
  <c r="S301" i="2"/>
  <c r="S302" i="2"/>
  <c r="S303" i="2"/>
  <c r="S304" i="2"/>
  <c r="S305" i="2"/>
  <c r="S306" i="2"/>
  <c r="S307" i="2"/>
  <c r="S308" i="2"/>
  <c r="S309" i="2"/>
  <c r="S310" i="2"/>
  <c r="S311" i="2"/>
  <c r="S312" i="2"/>
  <c r="S313" i="2"/>
  <c r="S314" i="2"/>
  <c r="S315" i="2"/>
  <c r="S317" i="2"/>
  <c r="S318" i="2"/>
  <c r="S319" i="2"/>
  <c r="S320" i="2"/>
  <c r="S321" i="2"/>
  <c r="S322" i="2"/>
  <c r="S323" i="2"/>
  <c r="S324" i="2"/>
  <c r="S325" i="2"/>
  <c r="S326" i="2"/>
  <c r="S327" i="2"/>
  <c r="S328" i="2"/>
  <c r="S329" i="2"/>
  <c r="S330" i="2"/>
  <c r="S331" i="2"/>
  <c r="S332" i="2"/>
  <c r="S333" i="2"/>
  <c r="S4"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 i="2"/>
  <c r="F5" i="11"/>
  <c r="W4" i="2"/>
  <c r="W5" i="2"/>
  <c r="W6" i="2"/>
  <c r="W7" i="2"/>
  <c r="W8" i="2"/>
  <c r="W9" i="2"/>
  <c r="W10" i="2"/>
  <c r="W11" i="2"/>
  <c r="W12" i="2"/>
  <c r="W13" i="2"/>
  <c r="W14" i="2"/>
  <c r="W15" i="2"/>
  <c r="W17" i="2"/>
  <c r="W18" i="2"/>
  <c r="W19" i="2"/>
  <c r="W20" i="2"/>
  <c r="W21" i="2"/>
  <c r="W22" i="2"/>
  <c r="W23" i="2"/>
  <c r="W24" i="2"/>
  <c r="W25" i="2"/>
  <c r="W26" i="2"/>
  <c r="W27" i="2"/>
  <c r="W28" i="2"/>
  <c r="W29" i="2"/>
  <c r="W30" i="2"/>
  <c r="W31" i="2"/>
  <c r="W32" i="2"/>
  <c r="W33" i="2"/>
  <c r="W34" i="2"/>
  <c r="W35" i="2"/>
  <c r="W36" i="2"/>
  <c r="W37" i="2"/>
  <c r="W39" i="2"/>
  <c r="W40" i="2"/>
  <c r="W41" i="2"/>
  <c r="W42" i="2"/>
  <c r="W43" i="2"/>
  <c r="W44" i="2"/>
  <c r="W45" i="2"/>
  <c r="W46" i="2"/>
  <c r="W47" i="2"/>
  <c r="W48" i="2"/>
  <c r="W49" i="2"/>
  <c r="W50" i="2"/>
  <c r="W51" i="2"/>
  <c r="W52" i="2"/>
  <c r="W53" i="2"/>
  <c r="W54" i="2"/>
  <c r="W55" i="2"/>
  <c r="W56" i="2"/>
  <c r="W57" i="2"/>
  <c r="W58" i="2"/>
  <c r="W60" i="2"/>
  <c r="W61" i="2"/>
  <c r="W62" i="2"/>
  <c r="W63" i="2"/>
  <c r="W64" i="2"/>
  <c r="W65" i="2"/>
  <c r="W66" i="2"/>
  <c r="W67" i="2"/>
  <c r="W68" i="2"/>
  <c r="W70" i="2"/>
  <c r="W71" i="2"/>
  <c r="W72" i="2"/>
  <c r="W73" i="2"/>
  <c r="W74" i="2"/>
  <c r="W75" i="2"/>
  <c r="W76" i="2"/>
  <c r="W77" i="2"/>
  <c r="W78" i="2"/>
  <c r="W79" i="2"/>
  <c r="W80" i="2"/>
  <c r="W81" i="2"/>
  <c r="W82" i="2"/>
  <c r="W83" i="2"/>
  <c r="W84" i="2"/>
  <c r="W85" i="2"/>
  <c r="W87" i="2"/>
  <c r="W88" i="2"/>
  <c r="W89" i="2"/>
  <c r="W90" i="2"/>
  <c r="W91" i="2"/>
  <c r="W92" i="2"/>
  <c r="W93" i="2"/>
  <c r="W94" i="2"/>
  <c r="W95" i="2"/>
  <c r="W96" i="2"/>
  <c r="W97" i="2"/>
  <c r="W98" i="2"/>
  <c r="W99" i="2"/>
  <c r="W100" i="2"/>
  <c r="W102" i="2"/>
  <c r="W103" i="2"/>
  <c r="W104" i="2"/>
  <c r="W105" i="2"/>
  <c r="W106" i="2"/>
  <c r="W107" i="2"/>
  <c r="W108" i="2"/>
  <c r="W109" i="2"/>
  <c r="W110" i="2"/>
  <c r="W112" i="2"/>
  <c r="W113" i="2"/>
  <c r="W114" i="2"/>
  <c r="W115" i="2"/>
  <c r="W116" i="2"/>
  <c r="W117" i="2"/>
  <c r="W119" i="2"/>
  <c r="W120" i="2"/>
  <c r="W121" i="2"/>
  <c r="W122" i="2"/>
  <c r="W123" i="2"/>
  <c r="W124" i="2"/>
  <c r="W125" i="2"/>
  <c r="W126" i="2"/>
  <c r="W127" i="2"/>
  <c r="W128" i="2"/>
  <c r="W130" i="2"/>
  <c r="W131" i="2"/>
  <c r="W132" i="2"/>
  <c r="W133" i="2"/>
  <c r="W134" i="2"/>
  <c r="W135" i="2"/>
  <c r="W136" i="2"/>
  <c r="W137" i="2"/>
  <c r="W138" i="2"/>
  <c r="W139" i="2"/>
  <c r="W140" i="2"/>
  <c r="W141" i="2"/>
  <c r="W142" i="2"/>
  <c r="W143" i="2"/>
  <c r="W145" i="2"/>
  <c r="W146" i="2"/>
  <c r="W147" i="2"/>
  <c r="W148" i="2"/>
  <c r="W149" i="2"/>
  <c r="W150" i="2"/>
  <c r="W151" i="2"/>
  <c r="W152" i="2"/>
  <c r="W153" i="2"/>
  <c r="W154" i="2"/>
  <c r="W155" i="2"/>
  <c r="W156" i="2"/>
  <c r="W157" i="2"/>
  <c r="W158" i="2"/>
  <c r="W159" i="2"/>
  <c r="W160" i="2"/>
  <c r="W161" i="2"/>
  <c r="W162" i="2"/>
  <c r="W163" i="2"/>
  <c r="W164" i="2"/>
  <c r="W166" i="2"/>
  <c r="W167" i="2"/>
  <c r="W168" i="2"/>
  <c r="W169" i="2"/>
  <c r="W170" i="2"/>
  <c r="W171" i="2"/>
  <c r="W172" i="2"/>
  <c r="W173" i="2"/>
  <c r="W174" i="2"/>
  <c r="W175" i="2"/>
  <c r="W176" i="2"/>
  <c r="W177" i="2"/>
  <c r="W178" i="2"/>
  <c r="W179" i="2"/>
  <c r="W180" i="2"/>
  <c r="W182" i="2"/>
  <c r="W183" i="2"/>
  <c r="W184" i="2"/>
  <c r="W185" i="2"/>
  <c r="W186" i="2"/>
  <c r="W187" i="2"/>
  <c r="W188" i="2"/>
  <c r="W189" i="2"/>
  <c r="W190" i="2"/>
  <c r="W192" i="2"/>
  <c r="W193" i="2"/>
  <c r="W194" i="2"/>
  <c r="W195" i="2"/>
  <c r="W196" i="2"/>
  <c r="W197" i="2"/>
  <c r="W199" i="2"/>
  <c r="W200" i="2"/>
  <c r="W201" i="2"/>
  <c r="W202" i="2"/>
  <c r="W203" i="2"/>
  <c r="W204" i="2"/>
  <c r="W205" i="2"/>
  <c r="W206" i="2"/>
  <c r="W207"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5" i="2"/>
  <c r="W236" i="2"/>
  <c r="W237" i="2"/>
  <c r="W238" i="2"/>
  <c r="W239" i="2"/>
  <c r="W240" i="2"/>
  <c r="W241" i="2"/>
  <c r="W243" i="2"/>
  <c r="W244" i="2"/>
  <c r="W245" i="2"/>
  <c r="W246" i="2"/>
  <c r="W247" i="2"/>
  <c r="W248" i="2"/>
  <c r="W249" i="2"/>
  <c r="W250" i="2"/>
  <c r="W251" i="2"/>
  <c r="W252" i="2"/>
  <c r="W253" i="2"/>
  <c r="W254" i="2"/>
  <c r="W255" i="2"/>
  <c r="W256" i="2"/>
  <c r="W257" i="2"/>
  <c r="W258" i="2"/>
  <c r="W259" i="2"/>
  <c r="W260" i="2"/>
  <c r="W261" i="2"/>
  <c r="W263" i="2"/>
  <c r="W264" i="2"/>
  <c r="W265" i="2"/>
  <c r="W266" i="2"/>
  <c r="W267" i="2"/>
  <c r="W268" i="2"/>
  <c r="W269" i="2"/>
  <c r="W270" i="2"/>
  <c r="W271" i="2"/>
  <c r="W272" i="2"/>
  <c r="W273" i="2"/>
  <c r="W274" i="2"/>
  <c r="W276" i="2"/>
  <c r="W277" i="2"/>
  <c r="W278" i="2"/>
  <c r="W279" i="2"/>
  <c r="W280" i="2"/>
  <c r="W281" i="2"/>
  <c r="W282" i="2"/>
  <c r="W283" i="2"/>
  <c r="W284" i="2"/>
  <c r="W286" i="2"/>
  <c r="W287" i="2"/>
  <c r="W288" i="2"/>
  <c r="W289" i="2"/>
  <c r="W290" i="2"/>
  <c r="W291" i="2"/>
  <c r="W292" i="2"/>
  <c r="W293" i="2"/>
  <c r="W294" i="2"/>
  <c r="W295" i="2"/>
  <c r="W296" i="2"/>
  <c r="W297" i="2"/>
  <c r="W298" i="2"/>
  <c r="W299" i="2"/>
  <c r="W301" i="2"/>
  <c r="W302" i="2"/>
  <c r="W303" i="2"/>
  <c r="W304" i="2"/>
  <c r="W305" i="2"/>
  <c r="W306" i="2"/>
  <c r="W307" i="2"/>
  <c r="W308" i="2"/>
  <c r="W309" i="2"/>
  <c r="W310" i="2"/>
  <c r="W311" i="2"/>
  <c r="W312" i="2"/>
  <c r="W313" i="2"/>
  <c r="W314" i="2"/>
  <c r="W315" i="2"/>
  <c r="W317" i="2"/>
  <c r="W318" i="2"/>
  <c r="W319" i="2"/>
  <c r="W320" i="2"/>
  <c r="W321" i="2"/>
  <c r="W322" i="2"/>
  <c r="W323" i="2"/>
  <c r="W324" i="2"/>
  <c r="W325" i="2"/>
  <c r="W326" i="2"/>
  <c r="W327" i="2"/>
  <c r="W328" i="2"/>
  <c r="W329" i="2"/>
  <c r="W330" i="2"/>
  <c r="W331" i="2"/>
  <c r="W332" i="2"/>
  <c r="W333" i="2"/>
  <c r="T10" i="11" l="1"/>
  <c r="N5" i="11"/>
  <c r="S10" i="11"/>
  <c r="M5" i="11"/>
  <c r="R10" i="11"/>
  <c r="Q10" i="11"/>
  <c r="P10" i="11"/>
  <c r="N10" i="11"/>
  <c r="M10" i="11"/>
  <c r="T5" i="11"/>
  <c r="P5" i="11"/>
  <c r="R5" i="11"/>
  <c r="O10" i="11"/>
  <c r="S5" i="11"/>
  <c r="Q5" i="11"/>
  <c r="O5" i="11"/>
  <c r="L332" i="2"/>
  <c r="L331" i="2"/>
  <c r="L330" i="2"/>
  <c r="L329" i="2"/>
  <c r="L328" i="2"/>
  <c r="L327" i="2"/>
  <c r="L326" i="2"/>
  <c r="L325" i="2"/>
  <c r="L324" i="2"/>
  <c r="L323" i="2"/>
  <c r="L322" i="2"/>
  <c r="L321" i="2"/>
  <c r="L320" i="2"/>
  <c r="L319" i="2"/>
  <c r="L318" i="2"/>
  <c r="L317" i="2"/>
  <c r="L315" i="2"/>
  <c r="L314" i="2"/>
  <c r="L313" i="2"/>
  <c r="L312" i="2"/>
  <c r="L311" i="2"/>
  <c r="L310" i="2"/>
  <c r="L309" i="2"/>
  <c r="L308" i="2"/>
  <c r="L307" i="2"/>
  <c r="L306" i="2"/>
  <c r="L305" i="2"/>
  <c r="L304" i="2"/>
  <c r="L303" i="2"/>
  <c r="L302" i="2"/>
  <c r="L301" i="2"/>
  <c r="L299" i="2"/>
  <c r="L298" i="2"/>
  <c r="L297" i="2"/>
  <c r="L296" i="2"/>
  <c r="L295" i="2"/>
  <c r="L294" i="2"/>
  <c r="L293" i="2"/>
  <c r="L292" i="2"/>
  <c r="L291" i="2"/>
  <c r="L290" i="2"/>
  <c r="L289" i="2"/>
  <c r="L288" i="2"/>
  <c r="L287" i="2"/>
  <c r="L286" i="2"/>
  <c r="L284" i="2"/>
  <c r="L283" i="2"/>
  <c r="L282" i="2"/>
  <c r="L281" i="2"/>
  <c r="L280" i="2"/>
  <c r="L279" i="2"/>
  <c r="L278" i="2"/>
  <c r="L277" i="2"/>
  <c r="L276" i="2"/>
  <c r="L274" i="2"/>
  <c r="L273" i="2"/>
  <c r="L272" i="2"/>
  <c r="L271" i="2"/>
  <c r="L270" i="2"/>
  <c r="L269" i="2"/>
  <c r="L268" i="2"/>
  <c r="L267" i="2"/>
  <c r="L266" i="2"/>
  <c r="L265" i="2"/>
  <c r="L264" i="2"/>
  <c r="L263" i="2"/>
  <c r="L261" i="2"/>
  <c r="L260" i="2"/>
  <c r="L259" i="2"/>
  <c r="L258" i="2"/>
  <c r="L257" i="2"/>
  <c r="L256" i="2"/>
  <c r="L255" i="2"/>
  <c r="L254" i="2"/>
  <c r="L253" i="2"/>
  <c r="L252" i="2"/>
  <c r="L251" i="2"/>
  <c r="L250" i="2"/>
  <c r="L249" i="2"/>
  <c r="L248" i="2"/>
  <c r="L247" i="2"/>
  <c r="L246" i="2"/>
  <c r="L245" i="2"/>
  <c r="L244" i="2"/>
  <c r="L243" i="2"/>
  <c r="L241" i="2"/>
  <c r="L240" i="2"/>
  <c r="L239" i="2"/>
  <c r="L238" i="2"/>
  <c r="L237" i="2"/>
  <c r="L236" i="2"/>
  <c r="L235"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7" i="2"/>
  <c r="L206" i="2"/>
  <c r="L205" i="2"/>
  <c r="L204" i="2"/>
  <c r="L203" i="2"/>
  <c r="L202" i="2"/>
  <c r="L201" i="2"/>
  <c r="L200" i="2"/>
  <c r="L199" i="2"/>
  <c r="L197" i="2"/>
  <c r="L196" i="2"/>
  <c r="L195" i="2"/>
  <c r="L194" i="2"/>
  <c r="L193" i="2"/>
  <c r="L192" i="2"/>
  <c r="L190" i="2"/>
  <c r="L189" i="2"/>
  <c r="L188" i="2"/>
  <c r="L187" i="2"/>
  <c r="L186" i="2"/>
  <c r="L185" i="2"/>
  <c r="L184" i="2"/>
  <c r="L183" i="2"/>
  <c r="L182" i="2"/>
  <c r="L180" i="2"/>
  <c r="L179" i="2"/>
  <c r="L178" i="2"/>
  <c r="L177" i="2"/>
  <c r="L176" i="2"/>
  <c r="L175" i="2"/>
  <c r="L174" i="2"/>
  <c r="L173" i="2"/>
  <c r="L172" i="2"/>
  <c r="L171" i="2"/>
  <c r="L170" i="2"/>
  <c r="L169" i="2"/>
  <c r="L168" i="2"/>
  <c r="L167" i="2"/>
  <c r="L166" i="2"/>
  <c r="L164" i="2"/>
  <c r="L163" i="2"/>
  <c r="L162" i="2"/>
  <c r="L161" i="2"/>
  <c r="L160" i="2"/>
  <c r="L159" i="2"/>
  <c r="L158" i="2"/>
  <c r="L157" i="2"/>
  <c r="L156" i="2"/>
  <c r="L155" i="2"/>
  <c r="L154" i="2"/>
  <c r="L153" i="2"/>
  <c r="L152" i="2"/>
  <c r="L151" i="2"/>
  <c r="L150" i="2"/>
  <c r="L149" i="2"/>
  <c r="L148" i="2"/>
  <c r="L147" i="2"/>
  <c r="L146" i="2"/>
  <c r="L145" i="2"/>
  <c r="L143" i="2"/>
  <c r="L142" i="2"/>
  <c r="L141" i="2"/>
  <c r="L140" i="2"/>
  <c r="L139" i="2"/>
  <c r="L138" i="2"/>
  <c r="L137" i="2"/>
  <c r="L136" i="2"/>
  <c r="L135" i="2"/>
  <c r="L134" i="2"/>
  <c r="L133" i="2"/>
  <c r="L132" i="2"/>
  <c r="L131" i="2"/>
  <c r="L130" i="2"/>
  <c r="L128" i="2"/>
  <c r="L127" i="2"/>
  <c r="L126" i="2"/>
  <c r="L125" i="2"/>
  <c r="L124" i="2"/>
  <c r="L123" i="2"/>
  <c r="L122" i="2"/>
  <c r="L121" i="2"/>
  <c r="L120" i="2"/>
  <c r="L119" i="2"/>
  <c r="L117" i="2"/>
  <c r="L116" i="2"/>
  <c r="L115" i="2"/>
  <c r="L114" i="2"/>
  <c r="L113" i="2"/>
  <c r="L112" i="2"/>
  <c r="L110" i="2"/>
  <c r="L109" i="2"/>
  <c r="L108" i="2"/>
  <c r="L107" i="2"/>
  <c r="L106" i="2"/>
  <c r="L105" i="2"/>
  <c r="L104" i="2"/>
  <c r="L103" i="2"/>
  <c r="L102" i="2"/>
  <c r="L100" i="2"/>
  <c r="L99" i="2"/>
  <c r="L98" i="2"/>
  <c r="L97" i="2"/>
  <c r="L96" i="2"/>
  <c r="L95" i="2"/>
  <c r="L94" i="2"/>
  <c r="L93" i="2"/>
  <c r="L92" i="2"/>
  <c r="L91" i="2"/>
  <c r="L90" i="2"/>
  <c r="L89" i="2"/>
  <c r="L88" i="2"/>
  <c r="L87" i="2"/>
  <c r="L85" i="2"/>
  <c r="L84" i="2"/>
  <c r="L83" i="2"/>
  <c r="L82" i="2"/>
  <c r="L81" i="2"/>
  <c r="L80" i="2"/>
  <c r="L79" i="2"/>
  <c r="L78" i="2"/>
  <c r="L77" i="2"/>
  <c r="L76" i="2"/>
  <c r="L75" i="2"/>
  <c r="L74" i="2"/>
  <c r="L73" i="2"/>
  <c r="L72" i="2"/>
  <c r="L71" i="2"/>
  <c r="L70" i="2"/>
  <c r="L68" i="2"/>
  <c r="L67" i="2"/>
  <c r="L66" i="2"/>
  <c r="L65" i="2"/>
  <c r="L64" i="2"/>
  <c r="L63" i="2"/>
  <c r="L62" i="2"/>
  <c r="L61" i="2"/>
  <c r="L60" i="2"/>
  <c r="L58" i="2"/>
  <c r="L57" i="2"/>
  <c r="L56" i="2"/>
  <c r="L55" i="2"/>
  <c r="L54" i="2"/>
  <c r="L53" i="2"/>
  <c r="L52" i="2"/>
  <c r="L51" i="2"/>
  <c r="L50" i="2"/>
  <c r="L49" i="2"/>
  <c r="L48" i="2"/>
  <c r="L47" i="2"/>
  <c r="L46" i="2"/>
  <c r="L45" i="2"/>
  <c r="L44" i="2"/>
  <c r="L43" i="2"/>
  <c r="L42" i="2"/>
  <c r="L41" i="2"/>
  <c r="L40" i="2"/>
  <c r="L39" i="2"/>
  <c r="L37" i="2"/>
  <c r="L36" i="2"/>
  <c r="L35" i="2"/>
  <c r="L34" i="2"/>
  <c r="L33" i="2"/>
  <c r="L32" i="2"/>
  <c r="L31" i="2"/>
  <c r="L30" i="2"/>
  <c r="L29" i="2"/>
  <c r="L28" i="2"/>
  <c r="L27" i="2"/>
  <c r="L26" i="2"/>
  <c r="L25" i="2"/>
  <c r="L24" i="2"/>
  <c r="L23" i="2"/>
  <c r="L22" i="2"/>
  <c r="L21" i="2"/>
  <c r="L20" i="2"/>
  <c r="L19" i="2"/>
  <c r="L18" i="2"/>
  <c r="L17" i="2"/>
  <c r="L15" i="2"/>
  <c r="L14" i="2"/>
  <c r="L13" i="2"/>
  <c r="L12" i="2"/>
  <c r="L11" i="2"/>
  <c r="L10" i="2"/>
  <c r="L9" i="2"/>
  <c r="L8" i="2"/>
  <c r="L7" i="2"/>
  <c r="L6" i="2"/>
  <c r="L5" i="2"/>
  <c r="L4" i="2"/>
  <c r="L5" i="11"/>
  <c r="N12" i="11" l="1"/>
  <c r="T12" i="11" s="1"/>
  <c r="Q12" i="11"/>
</calcChain>
</file>

<file path=xl/sharedStrings.xml><?xml version="1.0" encoding="utf-8"?>
<sst xmlns="http://schemas.openxmlformats.org/spreadsheetml/2006/main" count="5352" uniqueCount="804">
  <si>
    <t>Overview</t>
  </si>
  <si>
    <t>Contact</t>
  </si>
  <si>
    <t>Version</t>
  </si>
  <si>
    <t>Using the Tool</t>
  </si>
  <si>
    <t>Input</t>
  </si>
  <si>
    <t xml:space="preserve">Select the PROC-HE2 commodity code / description within the "Mapping Tool Search" Tab (cells E6 OR E9). </t>
  </si>
  <si>
    <t>Establishing PROC-HE2 Code</t>
  </si>
  <si>
    <r>
      <rPr>
        <u/>
        <sz val="11"/>
        <color rgb="FF000000"/>
        <rFont val="Calibri"/>
        <family val="2"/>
        <scheme val="minor"/>
      </rPr>
      <t>Hints &amp; Tips</t>
    </r>
    <r>
      <rPr>
        <sz val="11"/>
        <color rgb="FF000000"/>
        <rFont val="Calibri"/>
        <family val="2"/>
        <scheme val="minor"/>
      </rPr>
      <t>: One method for establishing the PROC-HE2 code is through Hunter.</t>
    </r>
  </si>
  <si>
    <t>How the Outputs have been developed</t>
  </si>
  <si>
    <t>Outputs</t>
  </si>
  <si>
    <t xml:space="preserve">Once a specific PROC-HE2 code or description is selected, the output table on the right hand side of the "Mapping Tool Search" will populate with the associated risk or opportunity level.
</t>
  </si>
  <si>
    <t>Risk Score</t>
  </si>
  <si>
    <t>The output table provides a risk and opportunity level for each of the themes outlined. Scores of 3 are considered a higher risk / opportunity.</t>
  </si>
  <si>
    <t>How to use the outputs</t>
  </si>
  <si>
    <t>Additional Functionality</t>
  </si>
  <si>
    <t>Advanced Use: Institution specific risk scores</t>
  </si>
  <si>
    <t xml:space="preserve">The Tool also enables you to focus on the level of risk across the commodity as a whole by using the Commodity Risk/Opportunity Classification Table. Cell N13 provides a total score for the commodity (out of a maximum 48) by totalling together the score (out of 3) for each theme. The Commodity Risk / Opportunity Classification (Very high, High, Medium, Low) auto-populates in cell T13 in line with the risk levels in the following table:
</t>
  </si>
  <si>
    <t xml:space="preserve">
Institutions can set their own risk levels by editing cells S19 to S22, highlighted in red, on the "Mapping Tool Search" tab. 
Specific attention needs to be given to issues presenting as N/A where risk is unknown as these are not included in the total score for the commodity.</t>
  </si>
  <si>
    <t>Min Score</t>
  </si>
  <si>
    <t>Max Score</t>
  </si>
  <si>
    <t>Low</t>
  </si>
  <si>
    <t>Medium</t>
  </si>
  <si>
    <t>High</t>
  </si>
  <si>
    <t>Very high</t>
  </si>
  <si>
    <t>Notes</t>
  </si>
  <si>
    <t>Only change cells coloured GREEN</t>
  </si>
  <si>
    <t>Do not edit cells coloured RED</t>
  </si>
  <si>
    <t>These are reflected in the Cell "Commodity Risk / Opportunity Classification" in the Risk and Opportunity Search" Function</t>
  </si>
  <si>
    <t>Risk &amp; Opportunity Matrix Search</t>
  </si>
  <si>
    <t>OUTPUT - DO NOT ALTER</t>
  </si>
  <si>
    <t>INPUT HERE</t>
  </si>
  <si>
    <t>Environmental Sustainability</t>
  </si>
  <si>
    <t>SELECT FROM DROP DOWN (one of these boxes should be blank when searching)</t>
  </si>
  <si>
    <t>Max Environment Score</t>
  </si>
  <si>
    <t xml:space="preserve">Carbon / Climate Change </t>
  </si>
  <si>
    <t xml:space="preserve">Biodiversity </t>
  </si>
  <si>
    <t xml:space="preserve"> Water Use</t>
  </si>
  <si>
    <t xml:space="preserve">Material scarcity &amp; security </t>
  </si>
  <si>
    <t xml:space="preserve">Waste/ Disposal </t>
  </si>
  <si>
    <t>Circular Economy Opportunities</t>
  </si>
  <si>
    <t>Environmental Data Maturity Opportunities</t>
  </si>
  <si>
    <t>Proc HE2 code:</t>
  </si>
  <si>
    <t xml:space="preserve">OR </t>
  </si>
  <si>
    <t>Proc HE2 Description:</t>
  </si>
  <si>
    <t>Audio Visual Learning and Training  Packs and Pre-recorded  Media</t>
  </si>
  <si>
    <t>Social Compliance</t>
  </si>
  <si>
    <t>Working Environment and Terms</t>
  </si>
  <si>
    <t>Ethical Compliance &amp; Economic Development</t>
  </si>
  <si>
    <t xml:space="preserve"> Equality </t>
  </si>
  <si>
    <t xml:space="preserve"> Modern Slavery Risk </t>
  </si>
  <si>
    <t>Social Opportunities (local)</t>
  </si>
  <si>
    <t>Wages and Terms</t>
  </si>
  <si>
    <t>Health and Safety</t>
  </si>
  <si>
    <t xml:space="preserve">Bribery &amp; Corruption </t>
  </si>
  <si>
    <t xml:space="preserve">GDPR </t>
  </si>
  <si>
    <t xml:space="preserve">Cyber Security </t>
  </si>
  <si>
    <t>Use the Contract management section within Hunter to establish the Proc-HE2 code / description</t>
  </si>
  <si>
    <t>Total Score (Max = 48)</t>
  </si>
  <si>
    <t>Commodity Risk / Opportunity Classification</t>
  </si>
  <si>
    <t>Scoring Key</t>
  </si>
  <si>
    <t>Risk Level</t>
  </si>
  <si>
    <t>High Risk / Opportunity</t>
  </si>
  <si>
    <t>Moderate Risk / Opportunity</t>
  </si>
  <si>
    <t>Low Risk / Opportunity</t>
  </si>
  <si>
    <t xml:space="preserve">No Risk /Opportunity </t>
  </si>
  <si>
    <t>N/A</t>
  </si>
  <si>
    <t>Level of Risk / Opportunity unknown</t>
  </si>
  <si>
    <t>Notes:</t>
  </si>
  <si>
    <t>Only change the Min Scores</t>
  </si>
  <si>
    <t>Do not edit cells coloured GREY</t>
  </si>
  <si>
    <t>AC</t>
  </si>
  <si>
    <t>Supply Chain Code of Conduct Principle:</t>
  </si>
  <si>
    <t>Com Code</t>
  </si>
  <si>
    <t>Commodity Code Description</t>
  </si>
  <si>
    <t>Environmental Sustainability MAX</t>
  </si>
  <si>
    <t xml:space="preserve">Carbon/ Climate Change </t>
  </si>
  <si>
    <t xml:space="preserve"> Water </t>
  </si>
  <si>
    <t xml:space="preserve">Novel entities </t>
  </si>
  <si>
    <t xml:space="preserve"> Social Compliance MAX</t>
  </si>
  <si>
    <t>Working Environment and Terms MAX</t>
  </si>
  <si>
    <t>Ethical Compliance &amp; Economic Development MAX</t>
  </si>
  <si>
    <t>Sum</t>
  </si>
  <si>
    <t>AD</t>
  </si>
  <si>
    <t>A</t>
  </si>
  <si>
    <t>Audio-Visual &amp; Multimedia Supplies and Services</t>
  </si>
  <si>
    <t>AF</t>
  </si>
  <si>
    <t>Accommodation &amp; Hotels (Direct)</t>
  </si>
  <si>
    <t>TA</t>
  </si>
  <si>
    <t>AA</t>
  </si>
  <si>
    <t>Audio Visual Equipment, incl video conferencing, Televisions, Videos, sound recorders</t>
  </si>
  <si>
    <t>AG</t>
  </si>
  <si>
    <t>Accountancy Services, inc. Audit Consultancy,</t>
  </si>
  <si>
    <t>RD</t>
  </si>
  <si>
    <t>AH</t>
  </si>
  <si>
    <t>AE</t>
  </si>
  <si>
    <t>Advertising Services  (Course, Recruitment &amp; Other)</t>
  </si>
  <si>
    <t>RA</t>
  </si>
  <si>
    <t>Musical Instruments, Purchase, Maintenance and Hire</t>
  </si>
  <si>
    <t>AJ</t>
  </si>
  <si>
    <t>Agric/Hortic Disposal Services</t>
  </si>
  <si>
    <t>YG</t>
  </si>
  <si>
    <t>Photographic Equipment Supplies and Services</t>
  </si>
  <si>
    <t>AL</t>
  </si>
  <si>
    <t>Agricultural Equipment Hire</t>
  </si>
  <si>
    <t>EG</t>
  </si>
  <si>
    <t>Studio Hire and Running  Costs</t>
  </si>
  <si>
    <t>AT</t>
  </si>
  <si>
    <t>Agricultural Equipment Maintenance and Repair</t>
  </si>
  <si>
    <t>EF</t>
  </si>
  <si>
    <t>Theatre Production Costs (scenery, lighting, props, costumes)</t>
  </si>
  <si>
    <t>AU</t>
  </si>
  <si>
    <t>Agricultural Fencing Supplies and Associated Services</t>
  </si>
  <si>
    <t>EL</t>
  </si>
  <si>
    <t xml:space="preserve">Video Equipment Purchase hire and Maintenance and repair </t>
  </si>
  <si>
    <t>BA</t>
  </si>
  <si>
    <t xml:space="preserve">Agricultural, Fisheries, Forestry, Oceanographic Capital Equipment &gt;£10k </t>
  </si>
  <si>
    <t>EC</t>
  </si>
  <si>
    <t>Audio Visual Consumables,  Accessories, Cassettes  etc</t>
  </si>
  <si>
    <t>BB</t>
  </si>
  <si>
    <t>Agricultural, Fisheries, Forestry, Oceanographic, Small Equipment and Tools</t>
  </si>
  <si>
    <t>ED</t>
  </si>
  <si>
    <t>Digital Imaging Equipment  Purchase, Maintenance,  Repair and Consumables</t>
  </si>
  <si>
    <t>BC</t>
  </si>
  <si>
    <t>Agricultural/Fisheries/Forestry/Horticultural/Oceanographic Supplies &amp; Services</t>
  </si>
  <si>
    <t>E</t>
  </si>
  <si>
    <t>Audio-Visual Equipment Hire</t>
  </si>
  <si>
    <t>BD</t>
  </si>
  <si>
    <t>Air Travel</t>
  </si>
  <si>
    <t>TB</t>
  </si>
  <si>
    <t>Audio Visual Equipment Maintenance and Services</t>
  </si>
  <si>
    <t>BE</t>
  </si>
  <si>
    <t>Aircraft &amp; Helicopter Hire</t>
  </si>
  <si>
    <t>TN</t>
  </si>
  <si>
    <t>AZ</t>
  </si>
  <si>
    <t>Other and General Audio-Visual  Aids</t>
  </si>
  <si>
    <t>BF</t>
  </si>
  <si>
    <t>Alarms (including Fire, Smoke, Gas, Intruder) purchase, maintenance, repair and hire</t>
  </si>
  <si>
    <t>UM</t>
  </si>
  <si>
    <t>B</t>
  </si>
  <si>
    <t>Library &amp; Publications</t>
  </si>
  <si>
    <t>BG</t>
  </si>
  <si>
    <t>Animal Welfare Supplies and Services</t>
  </si>
  <si>
    <t>EJ</t>
  </si>
  <si>
    <t>Book Binding Services</t>
  </si>
  <si>
    <t>BI</t>
  </si>
  <si>
    <t>Archival and Storage Services inc EDM</t>
  </si>
  <si>
    <t>RV</t>
  </si>
  <si>
    <t>Books Hardcopy</t>
  </si>
  <si>
    <t>BJ</t>
  </si>
  <si>
    <t>Archiving Equipment  and Consumables  (Microfiche etc)</t>
  </si>
  <si>
    <t>Inter-Library Loans</t>
  </si>
  <si>
    <t>BK</t>
  </si>
  <si>
    <t>Art Exhibits and Museum Collections</t>
  </si>
  <si>
    <t>NA</t>
  </si>
  <si>
    <t>Journals Hardcopy</t>
  </si>
  <si>
    <t>BL</t>
  </si>
  <si>
    <t>Artistes and Conductors</t>
  </si>
  <si>
    <t>RY</t>
  </si>
  <si>
    <t>Library Subscriptions</t>
  </si>
  <si>
    <t>BM</t>
  </si>
  <si>
    <t>Arts Equipment Purchase and Maintenance and Consumables</t>
  </si>
  <si>
    <t>NF</t>
  </si>
  <si>
    <t>Manuscripts Hardcopy</t>
  </si>
  <si>
    <t>BN</t>
  </si>
  <si>
    <t>Auction Services</t>
  </si>
  <si>
    <t>RT</t>
  </si>
  <si>
    <t>Newspapers and Periodicals Hardcopy</t>
  </si>
  <si>
    <t>BP</t>
  </si>
  <si>
    <t>Manuscripts Electronic</t>
  </si>
  <si>
    <t>BQ</t>
  </si>
  <si>
    <t>BR</t>
  </si>
  <si>
    <t>Electronic Publications, Media and Music</t>
  </si>
  <si>
    <t>BS</t>
  </si>
  <si>
    <t>Manuals; Computer,  Workshop, Training</t>
  </si>
  <si>
    <t>BT</t>
  </si>
  <si>
    <t>Tickets and Tokens (including electronic tickets and book tokens)</t>
  </si>
  <si>
    <t>BV</t>
  </si>
  <si>
    <t>Library Equipment and Services (e.g. book tagging) including maintenance, repair and hire</t>
  </si>
  <si>
    <t>BW</t>
  </si>
  <si>
    <t>Awards, Gifts, Trophies, Souvenirs</t>
  </si>
  <si>
    <t>XM</t>
  </si>
  <si>
    <t>Books Electronic</t>
  </si>
  <si>
    <t>CA</t>
  </si>
  <si>
    <t>Bakery Products</t>
  </si>
  <si>
    <t>CB</t>
  </si>
  <si>
    <t>Journals Electronic</t>
  </si>
  <si>
    <t>Banking Services</t>
  </si>
  <si>
    <t>RH</t>
  </si>
  <si>
    <t>Newspapers and Periodicals Electronic</t>
  </si>
  <si>
    <t>CC</t>
  </si>
  <si>
    <t>Beers, Wines, Spirits  and Alcoholic drinks</t>
  </si>
  <si>
    <t>Library Licences and Royalties</t>
  </si>
  <si>
    <t>CD</t>
  </si>
  <si>
    <t>Bespoke IT Solutions</t>
  </si>
  <si>
    <t>KW</t>
  </si>
  <si>
    <t>Library Materials Restoration</t>
  </si>
  <si>
    <t>CE</t>
  </si>
  <si>
    <t>Boat Hire &amp; Charter</t>
  </si>
  <si>
    <t>TL</t>
  </si>
  <si>
    <t>Maps Electronic or Hardcopy</t>
  </si>
  <si>
    <t>CF</t>
  </si>
  <si>
    <t xml:space="preserve">Sheet Music </t>
  </si>
  <si>
    <t>CG</t>
  </si>
  <si>
    <t>BZ</t>
  </si>
  <si>
    <t>Other and General Library</t>
  </si>
  <si>
    <t>CH</t>
  </si>
  <si>
    <t>C</t>
  </si>
  <si>
    <t>Catering Supplies &amp; Services</t>
  </si>
  <si>
    <t>CJ</t>
  </si>
  <si>
    <t>Branding and Media Services</t>
  </si>
  <si>
    <t>RX</t>
  </si>
  <si>
    <t>CK</t>
  </si>
  <si>
    <t>Building related Professional Services, Architects, Estates Agents, QS, Construction Mgt,Surveying Equip &amp; Services</t>
  </si>
  <si>
    <t>WU</t>
  </si>
  <si>
    <t>CL</t>
  </si>
  <si>
    <t>Building Repairs &amp; Maintenance Services (including Signage)</t>
  </si>
  <si>
    <t>WH</t>
  </si>
  <si>
    <t>Dairy Produce</t>
  </si>
  <si>
    <t>CM</t>
  </si>
  <si>
    <t>Building, Repair and Maintenance Materials</t>
  </si>
  <si>
    <t>WA</t>
  </si>
  <si>
    <t>Frozen Foods</t>
  </si>
  <si>
    <t>CN</t>
  </si>
  <si>
    <t>Building/Premises/Land - Rent, Lease, Hire, Feu Duties</t>
  </si>
  <si>
    <t>XG</t>
  </si>
  <si>
    <t>Groceries</t>
  </si>
  <si>
    <t>CP</t>
  </si>
  <si>
    <t>Bursaries, Scholarships, Endowments, Donations</t>
  </si>
  <si>
    <t>XN</t>
  </si>
  <si>
    <t>Catering, Bar Equipment and Accessories Purchases</t>
  </si>
  <si>
    <t>CQ</t>
  </si>
  <si>
    <t>Capital Projects</t>
  </si>
  <si>
    <t>WB</t>
  </si>
  <si>
    <t>Catering Equipment Maintenance and Repair</t>
  </si>
  <si>
    <t>CS</t>
  </si>
  <si>
    <t>Car Hire</t>
  </si>
  <si>
    <t>TH</t>
  </si>
  <si>
    <t>Meat, Poultry, Offal</t>
  </si>
  <si>
    <t>CU</t>
  </si>
  <si>
    <t>Carbon Emissions Trading</t>
  </si>
  <si>
    <t>JG</t>
  </si>
  <si>
    <t>Soft Drinks, Hot Drinks and Non-alcoholic Drinks</t>
  </si>
  <si>
    <t>CV</t>
  </si>
  <si>
    <t>Catering Entertainments</t>
  </si>
  <si>
    <t>Tableware, Crockery, Cutlery, Table Coverings etc inc Disposables</t>
  </si>
  <si>
    <t>CY</t>
  </si>
  <si>
    <t>Vending Equipment, Consumables and Charges</t>
  </si>
  <si>
    <t>CZ</t>
  </si>
  <si>
    <t>Catering Hospitality Services</t>
  </si>
  <si>
    <t>Fruit and Vegetables, Frozen, Fresh, Dried, Tinned</t>
  </si>
  <si>
    <t>DA</t>
  </si>
  <si>
    <t>Catering Services Outsourced at a fixed site</t>
  </si>
  <si>
    <t>YR</t>
  </si>
  <si>
    <t>Table and Room Decorations</t>
  </si>
  <si>
    <t>DB</t>
  </si>
  <si>
    <t>Fish and Seafood</t>
  </si>
  <si>
    <t>DC</t>
  </si>
  <si>
    <t>Confectionery, Sweet and Savoury</t>
  </si>
  <si>
    <t>DE</t>
  </si>
  <si>
    <t>CHP Plant Maintenance</t>
  </si>
  <si>
    <t>JH</t>
  </si>
  <si>
    <t>DF</t>
  </si>
  <si>
    <t xml:space="preserve">Cleaning Machines and Maintenance </t>
  </si>
  <si>
    <t>HB</t>
  </si>
  <si>
    <t>DH</t>
  </si>
  <si>
    <t>Cleaning Services Including Window Cleaning</t>
  </si>
  <si>
    <t>YP</t>
  </si>
  <si>
    <t>Liquor Licences</t>
  </si>
  <si>
    <t>DJ</t>
  </si>
  <si>
    <t>Clothing and Tailoring Supplies and Services</t>
  </si>
  <si>
    <t>YM</t>
  </si>
  <si>
    <t>Tobacco</t>
  </si>
  <si>
    <t>DL</t>
  </si>
  <si>
    <t>Coach Hire</t>
  </si>
  <si>
    <t>TK</t>
  </si>
  <si>
    <t>Other and General Catering</t>
  </si>
  <si>
    <t>DZ</t>
  </si>
  <si>
    <t>Commercial and Graphic  Art Equipment Purchase  and Maintenance  and Consumables</t>
  </si>
  <si>
    <t>NE</t>
  </si>
  <si>
    <t>D</t>
  </si>
  <si>
    <t>Medical, Surgical, Nursing, Dentistry Supplies &amp; Services</t>
  </si>
  <si>
    <t>EA</t>
  </si>
  <si>
    <t>Communications Equipment &amp; Accessories (Hubs, Modems, Routers)</t>
  </si>
  <si>
    <t>QN</t>
  </si>
  <si>
    <t>Medical, Surgical, Nursing Supplies &amp; Services Capital Equipment &gt;£10k</t>
  </si>
  <si>
    <t>EB</t>
  </si>
  <si>
    <t>Computer Consumables, Peripherals, Upgrades and Add-ons</t>
  </si>
  <si>
    <t>KM</t>
  </si>
  <si>
    <t>Medical, Surgical, Nursing Supplies &amp; Services Small Apparatus, Equipment  and Instruments</t>
  </si>
  <si>
    <t>Computer Supplies &amp; Services</t>
  </si>
  <si>
    <t>K</t>
  </si>
  <si>
    <t>Medical, Surgical, Nursing Supplies &amp; Services Consumables and Disposables</t>
  </si>
  <si>
    <t>Medical, Surgical, Nursing Supplies &amp; Services, Specialist Clothing</t>
  </si>
  <si>
    <t>Conferences &amp; Meetings (Event Management)</t>
  </si>
  <si>
    <t>RB</t>
  </si>
  <si>
    <t>Medical, Surgical, Nursing Equipment Maintenance and Repair</t>
  </si>
  <si>
    <t>Conferences, meetings and room bookings</t>
  </si>
  <si>
    <t>TQ</t>
  </si>
  <si>
    <t>Medical, Surgical, Nursing Diagnostic Services and Clinical Trials</t>
  </si>
  <si>
    <t>EH</t>
  </si>
  <si>
    <t>Conservation &amp; Restoration Materials</t>
  </si>
  <si>
    <t>NC</t>
  </si>
  <si>
    <t>Medical, Surgical, Nursing Teaching materials and aids</t>
  </si>
  <si>
    <t>Conservation &amp; Restoration Services</t>
  </si>
  <si>
    <t>ND</t>
  </si>
  <si>
    <t>Medicinal Drugs - Non Veterinary</t>
  </si>
  <si>
    <t>EK</t>
  </si>
  <si>
    <t>Conservation Projects</t>
  </si>
  <si>
    <t>WD</t>
  </si>
  <si>
    <t>Medical, Surgical, Nursing Supplies &amp; Services  Other and General</t>
  </si>
  <si>
    <t>Construction Waste Disposal</t>
  </si>
  <si>
    <t>WO</t>
  </si>
  <si>
    <t>EM</t>
  </si>
  <si>
    <t>Consumables</t>
  </si>
  <si>
    <t>NG</t>
  </si>
  <si>
    <t>Livestock and Animal Purchases, Services and Supplies</t>
  </si>
  <si>
    <t>EN</t>
  </si>
  <si>
    <t>Counselling Services</t>
  </si>
  <si>
    <t>UL</t>
  </si>
  <si>
    <t>Livestock, Animal and Farm Feeds</t>
  </si>
  <si>
    <t>EP</t>
  </si>
  <si>
    <t>Courier Services</t>
  </si>
  <si>
    <t>YC</t>
  </si>
  <si>
    <t>ES</t>
  </si>
  <si>
    <t>Credit Card Charges</t>
  </si>
  <si>
    <t>XB</t>
  </si>
  <si>
    <t>ET</t>
  </si>
  <si>
    <t>Customs &amp; Excise - VAT</t>
  </si>
  <si>
    <t>XC</t>
  </si>
  <si>
    <t>EZ</t>
  </si>
  <si>
    <t>FA</t>
  </si>
  <si>
    <t>Data Information Services</t>
  </si>
  <si>
    <t>RC</t>
  </si>
  <si>
    <t>Purchase of Plants, Crops, Trees etc</t>
  </si>
  <si>
    <t>FB</t>
  </si>
  <si>
    <t>Data Telecommunications, internet services - e.g. Eduroam or VOIP</t>
  </si>
  <si>
    <t>QT</t>
  </si>
  <si>
    <t>FC</t>
  </si>
  <si>
    <t>Debt Collection Services</t>
  </si>
  <si>
    <t>RR</t>
  </si>
  <si>
    <t>Fertilisers, Pesticides, Composts, Soils etc</t>
  </si>
  <si>
    <t>FD</t>
  </si>
  <si>
    <t>Desktop, Laptop, Tablet, Computer Purchase inc Apple</t>
  </si>
  <si>
    <t>KH</t>
  </si>
  <si>
    <t>FE</t>
  </si>
  <si>
    <t>Diaries, Calendars</t>
  </si>
  <si>
    <t>SD</t>
  </si>
  <si>
    <t>Horticultural Consumables  (Pots, Seed Trays  etc)</t>
  </si>
  <si>
    <t>FF</t>
  </si>
  <si>
    <t>Oceanographic Supplies and Services</t>
  </si>
  <si>
    <t>FG</t>
  </si>
  <si>
    <t>Electrical Sundries and Components</t>
  </si>
  <si>
    <t>MB</t>
  </si>
  <si>
    <t>Housing - Kennels, Catteries, Stabling, bedding and tackle Supplies and Services</t>
  </si>
  <si>
    <t>FK</t>
  </si>
  <si>
    <t>Electrical White Goods and Domestic Kitchen Equipment</t>
  </si>
  <si>
    <t>Pasturage, purchase, lease and maintenance</t>
  </si>
  <si>
    <t>FL</t>
  </si>
  <si>
    <t>Electricity Supply and Services</t>
  </si>
  <si>
    <t>JA</t>
  </si>
  <si>
    <t>Medicinal Products - Drugs Veterinary</t>
  </si>
  <si>
    <t>FN</t>
  </si>
  <si>
    <t>Electronic Components and Test Equipment, Purchase, Maintenance, Repair and Hire</t>
  </si>
  <si>
    <t>MN</t>
  </si>
  <si>
    <t>Other and General</t>
  </si>
  <si>
    <t>FP</t>
  </si>
  <si>
    <t>F</t>
  </si>
  <si>
    <t>Furniture, Furnishings &amp; Textiles</t>
  </si>
  <si>
    <t>FT</t>
  </si>
  <si>
    <t>Envelopes</t>
  </si>
  <si>
    <t>SA</t>
  </si>
  <si>
    <t>FU</t>
  </si>
  <si>
    <t>EPOS and PDQ Machines</t>
  </si>
  <si>
    <t>KI</t>
  </si>
  <si>
    <t>Laboratory Furniture - Fixed and Free-standing</t>
  </si>
  <si>
    <t>FZ</t>
  </si>
  <si>
    <t>Estates &amp; Buildings</t>
  </si>
  <si>
    <t>W</t>
  </si>
  <si>
    <t>Furniture - Office</t>
  </si>
  <si>
    <t>GA</t>
  </si>
  <si>
    <t>Facilities Operations</t>
  </si>
  <si>
    <t>Y</t>
  </si>
  <si>
    <t>Floor Coverings</t>
  </si>
  <si>
    <t>GB</t>
  </si>
  <si>
    <t>Fees - Students</t>
  </si>
  <si>
    <t>XD</t>
  </si>
  <si>
    <t>Textiles, Fabrics, Soft and Loose Furnishings</t>
  </si>
  <si>
    <t>GC</t>
  </si>
  <si>
    <t>Fees, Lecturing, Examining, Moderating etc</t>
  </si>
  <si>
    <t>XA</t>
  </si>
  <si>
    <t>Furniture - Residential</t>
  </si>
  <si>
    <t>GD</t>
  </si>
  <si>
    <t>Ferry Travel</t>
  </si>
  <si>
    <t>TC</t>
  </si>
  <si>
    <t>Window Coverings</t>
  </si>
  <si>
    <t>GE</t>
  </si>
  <si>
    <t>Furniture - Repairs</t>
  </si>
  <si>
    <t>GF</t>
  </si>
  <si>
    <t>Files, Filing Folders, Binders</t>
  </si>
  <si>
    <t>SB</t>
  </si>
  <si>
    <t>Furniture - Classroom and Lecture Theatre</t>
  </si>
  <si>
    <t>GG</t>
  </si>
  <si>
    <t>Financial Investment Services</t>
  </si>
  <si>
    <t>RI</t>
  </si>
  <si>
    <t>General Storage, Racking,  Shelving (incl.  Library)</t>
  </si>
  <si>
    <t>GH</t>
  </si>
  <si>
    <t>Fire Protection/Fire Fighting Equipment &amp; Services</t>
  </si>
  <si>
    <t>UB</t>
  </si>
  <si>
    <t>Security Furniture Inc Safes</t>
  </si>
  <si>
    <t>GZ</t>
  </si>
  <si>
    <t>First Aid Supplies</t>
  </si>
  <si>
    <t>UC</t>
  </si>
  <si>
    <t>Outdoor Furniture</t>
  </si>
  <si>
    <t>Furniture and Furnishing Purchase - Specialist</t>
  </si>
  <si>
    <t>HD</t>
  </si>
  <si>
    <t>Other and General Furniture,  Furnishings and  Textiles</t>
  </si>
  <si>
    <t>HG</t>
  </si>
  <si>
    <t>Freight Carriage &amp; Haulage Services</t>
  </si>
  <si>
    <t>YD</t>
  </si>
  <si>
    <t>G</t>
  </si>
  <si>
    <t>Sports Science and Recreation</t>
  </si>
  <si>
    <t>HH</t>
  </si>
  <si>
    <t>Sports,  Recreational Equipment</t>
  </si>
  <si>
    <t>HR</t>
  </si>
  <si>
    <t>Sports Capital Purchases</t>
  </si>
  <si>
    <t>HZ</t>
  </si>
  <si>
    <t>Fuels &amp; Lubricants</t>
  </si>
  <si>
    <t>VG</t>
  </si>
  <si>
    <t>Sports Equipment - Maintenance &amp; Repair</t>
  </si>
  <si>
    <t>Sports Equipment - Hire &amp; Lease</t>
  </si>
  <si>
    <t>JB</t>
  </si>
  <si>
    <t>Sports Equipment - Consumables</t>
  </si>
  <si>
    <t>JC</t>
  </si>
  <si>
    <t>Furniture - Office Removal  and Storage</t>
  </si>
  <si>
    <t>YE</t>
  </si>
  <si>
    <t>Sports Clothing</t>
  </si>
  <si>
    <t>JD</t>
  </si>
  <si>
    <t>Sports Services (incl: coaching)</t>
  </si>
  <si>
    <t>JE</t>
  </si>
  <si>
    <t>Sports Science Equipment Hire maintenance and Service</t>
  </si>
  <si>
    <t>JF</t>
  </si>
  <si>
    <t>Other Sports Science and Recreation</t>
  </si>
  <si>
    <t>H</t>
  </si>
  <si>
    <t>Janitorial &amp; Domestic Supplies &amp; Services</t>
  </si>
  <si>
    <t>Garage Equipment</t>
  </si>
  <si>
    <t>VJ</t>
  </si>
  <si>
    <t>JJ</t>
  </si>
  <si>
    <t>General Consultancy including IT excl Estates</t>
  </si>
  <si>
    <t>RE</t>
  </si>
  <si>
    <t>Personal Hygiene, Washroom Services and Vending Supplies and Services</t>
  </si>
  <si>
    <t>JZ</t>
  </si>
  <si>
    <t>General Stationery</t>
  </si>
  <si>
    <t>SJ</t>
  </si>
  <si>
    <t>Laundry and Dry Cleaning  Services and Equipment</t>
  </si>
  <si>
    <t>KE</t>
  </si>
  <si>
    <t>Washroom and Cleaning Consumables</t>
  </si>
  <si>
    <t>KG</t>
  </si>
  <si>
    <t>Janitoral Clothing (Uniforms, Corporate, Security, Academic Gowns), Tailoring Supplies and Services</t>
  </si>
  <si>
    <t>Ground maintenance, Supplies &amp; Services (incl Landscaping)</t>
  </si>
  <si>
    <t>WK</t>
  </si>
  <si>
    <t>Other and General Cleaning  and Janitorial</t>
  </si>
  <si>
    <t>Grounds Maintenance Equipment</t>
  </si>
  <si>
    <t>WJ</t>
  </si>
  <si>
    <t>J</t>
  </si>
  <si>
    <t>Utilities</t>
  </si>
  <si>
    <t>KJ</t>
  </si>
  <si>
    <t>Hand &amp; Power Tools and Accessories</t>
  </si>
  <si>
    <t>MF</t>
  </si>
  <si>
    <t>Handling and Storage Equipment, Purchase, Maintenance, Repair and Hire</t>
  </si>
  <si>
    <t>ME</t>
  </si>
  <si>
    <t>Mains Gas Supply and Services</t>
  </si>
  <si>
    <t>KN</t>
  </si>
  <si>
    <t>Health &amp; Safety &amp; Security</t>
  </si>
  <si>
    <t>U</t>
  </si>
  <si>
    <t>Oil Supply and Services</t>
  </si>
  <si>
    <t>KO</t>
  </si>
  <si>
    <t>Hire &amp; Rental of Art Exhibits and Museum Collections</t>
  </si>
  <si>
    <t>NB</t>
  </si>
  <si>
    <t>Solid Fuel, Supplies and Services</t>
  </si>
  <si>
    <t>KS</t>
  </si>
  <si>
    <t>Water and Sewerage Services</t>
  </si>
  <si>
    <t>KT</t>
  </si>
  <si>
    <t>Hospitality/Entertainment/Courtesy Expenses (Non Employees)</t>
  </si>
  <si>
    <t>XE</t>
  </si>
  <si>
    <t>Steam Trading</t>
  </si>
  <si>
    <t>KU</t>
  </si>
  <si>
    <t>KV</t>
  </si>
  <si>
    <t>Insurance Services</t>
  </si>
  <si>
    <t>RF</t>
  </si>
  <si>
    <t>Interdepartmental trading</t>
  </si>
  <si>
    <t>XR</t>
  </si>
  <si>
    <t>Renewable Energy (Fit,Rhi) Equipment</t>
  </si>
  <si>
    <t>KZ</t>
  </si>
  <si>
    <t>Other/General Utilities</t>
  </si>
  <si>
    <t>LA</t>
  </si>
  <si>
    <t>IT Hardware support &amp; maintenance</t>
  </si>
  <si>
    <t>LB</t>
  </si>
  <si>
    <t>IT Hire &amp; Rental</t>
  </si>
  <si>
    <t>IT Software inc Bespoke Licences Maintenance</t>
  </si>
  <si>
    <t>LC</t>
  </si>
  <si>
    <t>IT Managed Services</t>
  </si>
  <si>
    <t>Server, Storage and Networking Equipment Purchase</t>
  </si>
  <si>
    <t>LE</t>
  </si>
  <si>
    <t>LF</t>
  </si>
  <si>
    <t>LG</t>
  </si>
  <si>
    <t>Server and Networking Equipment Installation and Maintenance</t>
  </si>
  <si>
    <t>LH</t>
  </si>
  <si>
    <t>LI</t>
  </si>
  <si>
    <t>Software-as-a-service inc Cloud Hosting</t>
  </si>
  <si>
    <t>LJ</t>
  </si>
  <si>
    <t>Lab Support Equipment,  Accommodation and Accessories</t>
  </si>
  <si>
    <t>Website Design and Services</t>
  </si>
  <si>
    <t>LK</t>
  </si>
  <si>
    <t>Laboratory Animals</t>
  </si>
  <si>
    <t>LL</t>
  </si>
  <si>
    <t>Laboratory Blood Products Human Organs, Tissue, Body Parts and Cadavers</t>
  </si>
  <si>
    <t>LM</t>
  </si>
  <si>
    <t>Laboratory Bonded Alcohol</t>
  </si>
  <si>
    <t>LN</t>
  </si>
  <si>
    <t xml:space="preserve">Laboratory Chemicals </t>
  </si>
  <si>
    <t>Scanning Equipment</t>
  </si>
  <si>
    <t>LP</t>
  </si>
  <si>
    <t>Laboratory Clothing</t>
  </si>
  <si>
    <t>LQ</t>
  </si>
  <si>
    <t>Laboratory Consumables and Sundries, incl. Disposables</t>
  </si>
  <si>
    <t>Other and General Computer</t>
  </si>
  <si>
    <t>LR</t>
  </si>
  <si>
    <t>Laboratory Controlled Chemicals &amp; Drugs</t>
  </si>
  <si>
    <t>LT</t>
  </si>
  <si>
    <t>L</t>
  </si>
  <si>
    <t>Laboratory/Animal House Supplies &amp; Services</t>
  </si>
  <si>
    <t>LS</t>
  </si>
  <si>
    <t>Laboratory Diagnostic Testing and Analysis Services</t>
  </si>
  <si>
    <t>Laboratory Equipment Maintenance and  Repair</t>
  </si>
  <si>
    <t>LX</t>
  </si>
  <si>
    <t>Laboratory Small Apparatus and Equipment Purchase and Hire</t>
  </si>
  <si>
    <t>LZ</t>
  </si>
  <si>
    <t>Laboratory Gases Purchase and Associated Rentals</t>
  </si>
  <si>
    <t>Laboratory Glassware</t>
  </si>
  <si>
    <t>Laboratory Plasticware</t>
  </si>
  <si>
    <t xml:space="preserve">Laboratory, Capital Equipment </t>
  </si>
  <si>
    <t>MG</t>
  </si>
  <si>
    <t>Research Services</t>
  </si>
  <si>
    <t>MH</t>
  </si>
  <si>
    <t>MJ</t>
  </si>
  <si>
    <t>MK</t>
  </si>
  <si>
    <t>Legal &amp; Tax Services</t>
  </si>
  <si>
    <t>RG</t>
  </si>
  <si>
    <t>ML</t>
  </si>
  <si>
    <t>MM</t>
  </si>
  <si>
    <t>MP</t>
  </si>
  <si>
    <t>Pharmaceuticals - Non-veterinary</t>
  </si>
  <si>
    <t>MQ</t>
  </si>
  <si>
    <t>Pharmaceuticals, Veterinary</t>
  </si>
  <si>
    <t>MS</t>
  </si>
  <si>
    <t>MT</t>
  </si>
  <si>
    <t>MZ</t>
  </si>
  <si>
    <t>Tissue Culture, Bacteriological Media and Insects</t>
  </si>
  <si>
    <t>Mail Room Equipment Purchase Lease &amp; Maintenance</t>
  </si>
  <si>
    <t>YB</t>
  </si>
  <si>
    <t>Other and General Laboratory</t>
  </si>
  <si>
    <t>Mail Services including Fulfilment</t>
  </si>
  <si>
    <t>YA</t>
  </si>
  <si>
    <t>M</t>
  </si>
  <si>
    <t>Workshop &amp; Maintenance Supplies inc Engineering</t>
  </si>
  <si>
    <t>Workshop Equipment and Tool Maintenance</t>
  </si>
  <si>
    <t>Mechanical Components and Spare Parts</t>
  </si>
  <si>
    <t>NH</t>
  </si>
  <si>
    <t>Market Research Services</t>
  </si>
  <si>
    <t>RS</t>
  </si>
  <si>
    <t>Workshop Metals</t>
  </si>
  <si>
    <t>NZ</t>
  </si>
  <si>
    <t>Marketing &amp; Recruitment Services (not Advertising)</t>
  </si>
  <si>
    <t>RQ</t>
  </si>
  <si>
    <t>Raw Materials inc Lubricants and Road Salt</t>
  </si>
  <si>
    <t>PA</t>
  </si>
  <si>
    <t>Workshop Plastics, Glass and Ceramics</t>
  </si>
  <si>
    <t>PC</t>
  </si>
  <si>
    <t>Workshop Wood</t>
  </si>
  <si>
    <t>PD</t>
  </si>
  <si>
    <t>PJ</t>
  </si>
  <si>
    <t>Workshop Plumbing Sundries</t>
  </si>
  <si>
    <t>PK</t>
  </si>
  <si>
    <t>Workshop Ironmongery, Door Furniture,  Locksmiths Supplies  and Services</t>
  </si>
  <si>
    <t>PZ</t>
  </si>
  <si>
    <t>Workshop Consumables, Rags, Cleansers etc</t>
  </si>
  <si>
    <t>QG</t>
  </si>
  <si>
    <t>Workshop Teaching Aids and Materials</t>
  </si>
  <si>
    <t>QH</t>
  </si>
  <si>
    <t>OtherandGeneral Workshop  and Maintenance  Supplies</t>
  </si>
  <si>
    <t>QJ</t>
  </si>
  <si>
    <t>N</t>
  </si>
  <si>
    <t>Museums and Art</t>
  </si>
  <si>
    <t>QM</t>
  </si>
  <si>
    <t>QR</t>
  </si>
  <si>
    <t>QS</t>
  </si>
  <si>
    <t>Mileage (Private Vehicles)</t>
  </si>
  <si>
    <t>TE</t>
  </si>
  <si>
    <t>QZ</t>
  </si>
  <si>
    <t>Motoring Association Charges (excl Road Tax)</t>
  </si>
  <si>
    <t>VB</t>
  </si>
  <si>
    <t>Museum Specalist Furniture</t>
  </si>
  <si>
    <t>Other and General Musems and Art</t>
  </si>
  <si>
    <t>P</t>
  </si>
  <si>
    <t>Printing</t>
  </si>
  <si>
    <t>Printing Binding and Finishing Services</t>
  </si>
  <si>
    <t>Non Infuenceable Spend</t>
  </si>
  <si>
    <t>X</t>
  </si>
  <si>
    <t>Printing Consumables, Toners and Inks</t>
  </si>
  <si>
    <t>Occupational Health Supplies &amp; Services (incl. Physio)</t>
  </si>
  <si>
    <t>UH</t>
  </si>
  <si>
    <t>Printing - External Design and Artwork</t>
  </si>
  <si>
    <t>Printing Equipment Purchase &amp; Maintenance</t>
  </si>
  <si>
    <t>Office Equipment Purchase, Lease, Hire and Maintenance (Small Scale i.e Shredders)</t>
  </si>
  <si>
    <t>SC</t>
  </si>
  <si>
    <t>Printing Equipment Lease Hire inc Charges</t>
  </si>
  <si>
    <t>RJ</t>
  </si>
  <si>
    <t>OtherandGeneral Printing</t>
  </si>
  <si>
    <t>RK</t>
  </si>
  <si>
    <t>Q</t>
  </si>
  <si>
    <t>Telecommunications</t>
  </si>
  <si>
    <t>RL</t>
  </si>
  <si>
    <t>Telephony &amp; Switchboard Capital Purchase &gt;£10,000</t>
  </si>
  <si>
    <t>RM</t>
  </si>
  <si>
    <t>Telephony &amp; Switchboard Maintenance</t>
  </si>
  <si>
    <t>RN</t>
  </si>
  <si>
    <t>Telecoms Transmission Equipment Purchase &amp; Maintenance</t>
  </si>
  <si>
    <t>RP</t>
  </si>
  <si>
    <t>Phone Cards, Swipe Cards, Equipment &amp; Supplies</t>
  </si>
  <si>
    <t>Telephony, Land &amp; Mobile, Line Rental, Call Charges, Equipment</t>
  </si>
  <si>
    <t>Telephony - Mobile Line rental, call charges, equipment</t>
  </si>
  <si>
    <t>RU</t>
  </si>
  <si>
    <t>Other and General Stationery  and Office Supplies</t>
  </si>
  <si>
    <t>SZ</t>
  </si>
  <si>
    <t>Other Postal &amp; Telecommunications</t>
  </si>
  <si>
    <t>Other Educational Establishments</t>
  </si>
  <si>
    <t>XJ</t>
  </si>
  <si>
    <t>R</t>
  </si>
  <si>
    <t>Professional &amp; Bought-in Services including Consultancy</t>
  </si>
  <si>
    <t>RW</t>
  </si>
  <si>
    <t>Other Public Bodies</t>
  </si>
  <si>
    <t>XK</t>
  </si>
  <si>
    <t>RZ</t>
  </si>
  <si>
    <t>Other/General Estates &amp; Buildings</t>
  </si>
  <si>
    <t>WZ</t>
  </si>
  <si>
    <t>Other/General Facilities Operations</t>
  </si>
  <si>
    <t>YZ</t>
  </si>
  <si>
    <t>Other/General Miscellaneous</t>
  </si>
  <si>
    <t>XZ</t>
  </si>
  <si>
    <t>Other/General Professional &amp; Bought-in Services</t>
  </si>
  <si>
    <t>Other/General Safety &amp; Security</t>
  </si>
  <si>
    <t>UZ</t>
  </si>
  <si>
    <t>SF</t>
  </si>
  <si>
    <t>Other/General Travel &amp; Transport</t>
  </si>
  <si>
    <t>TZ</t>
  </si>
  <si>
    <t>Patents, IPR, Trademarks, Royalties, Copyright</t>
  </si>
  <si>
    <t>Other/General Vehicle Purchase &amp; Lease Hire</t>
  </si>
  <si>
    <t>VZ</t>
  </si>
  <si>
    <t>Temporary &amp; Recruitment Employment Agencies (Staff)</t>
  </si>
  <si>
    <t>Promotions &amp; Publicity (incl Exhibitions and Fairs)</t>
  </si>
  <si>
    <t>Speakers &amp; Presenters</t>
  </si>
  <si>
    <t>Subscriptions (Learned Society, Professional etc)</t>
  </si>
  <si>
    <t>TD</t>
  </si>
  <si>
    <t>Package Travel, Field Trips</t>
  </si>
  <si>
    <t>TT</t>
  </si>
  <si>
    <t>Training Courses</t>
  </si>
  <si>
    <t>Papers</t>
  </si>
  <si>
    <t>TF</t>
  </si>
  <si>
    <t>TG</t>
  </si>
  <si>
    <t>TJ</t>
  </si>
  <si>
    <t>Pest &amp; Vermin Control Services</t>
  </si>
  <si>
    <t>YQ</t>
  </si>
  <si>
    <t>Translation, Interpreter, Transcription &amp; Procedural Writing Services</t>
  </si>
  <si>
    <t>Student Placement Programmes, costs and expenses</t>
  </si>
  <si>
    <t>TM</t>
  </si>
  <si>
    <t>TP</t>
  </si>
  <si>
    <t>Plant Purchase, Hire &amp; Maintenance, inc. Lifts, Air-conditioning, Boilers, Generators etc</t>
  </si>
  <si>
    <t>WN</t>
  </si>
  <si>
    <t>S</t>
  </si>
  <si>
    <t>Stationery &amp; Office Supplies</t>
  </si>
  <si>
    <t>TR</t>
  </si>
  <si>
    <t>TU</t>
  </si>
  <si>
    <t>UD</t>
  </si>
  <si>
    <t>UE</t>
  </si>
  <si>
    <t>T</t>
  </si>
  <si>
    <t>Travel &amp; Transport (incl. Vehicle hire &amp; Subsistence)</t>
  </si>
  <si>
    <t>UF</t>
  </si>
  <si>
    <t>Rail Travel</t>
  </si>
  <si>
    <t>Rates</t>
  </si>
  <si>
    <t>XL</t>
  </si>
  <si>
    <t>UJ</t>
  </si>
  <si>
    <t>UK</t>
  </si>
  <si>
    <t>Re-location and household removal expenses</t>
  </si>
  <si>
    <t>Taxi Hire</t>
  </si>
  <si>
    <t>UN</t>
  </si>
  <si>
    <t>Road Tax</t>
  </si>
  <si>
    <t>VD</t>
  </si>
  <si>
    <t>Subsistence</t>
  </si>
  <si>
    <t>Safety &amp; Personal Protection Equipment</t>
  </si>
  <si>
    <t>VA</t>
  </si>
  <si>
    <t>Van Hire</t>
  </si>
  <si>
    <t>Security Equipment &amp; Consumables</t>
  </si>
  <si>
    <t>VC</t>
  </si>
  <si>
    <t>Security Services</t>
  </si>
  <si>
    <t>Travel Agency Services</t>
  </si>
  <si>
    <t>VE</t>
  </si>
  <si>
    <t>Student Travel Arrangements</t>
  </si>
  <si>
    <t>VP</t>
  </si>
  <si>
    <t>Signs &amp; Signposting</t>
  </si>
  <si>
    <t>WX</t>
  </si>
  <si>
    <t>Travel &amp; Subsistence (non Employees)</t>
  </si>
  <si>
    <t>Special Needs/DDA Suppliers, Services Equipment purchase, maintenance, repair and hire</t>
  </si>
  <si>
    <t>WL</t>
  </si>
  <si>
    <t>WP</t>
  </si>
  <si>
    <t>Surveillance Equipment, Installation &amp; Maintenance (CCTV, Intercom)</t>
  </si>
  <si>
    <t>Access Control, Keys, Security Passes</t>
  </si>
  <si>
    <t>WY</t>
  </si>
  <si>
    <t>V</t>
  </si>
  <si>
    <t>Vehicles &amp; Fleet Management (Purchase, Lease, Contract Hire)</t>
  </si>
  <si>
    <t>Student related charges excl Fees</t>
  </si>
  <si>
    <t>XS</t>
  </si>
  <si>
    <t>Vehicle Purchase</t>
  </si>
  <si>
    <t>Vehicle Lease / Hire / Rental Long Term</t>
  </si>
  <si>
    <t>XH</t>
  </si>
  <si>
    <t>Vehicle Repair, Maintenance &amp; MOT</t>
  </si>
  <si>
    <t>Vehicle Storage</t>
  </si>
  <si>
    <t>Temporary &amp; Mobile Buildings, Hire &amp; Purchase</t>
  </si>
  <si>
    <t>Testing &amp; Calibration Services (Non Scientific)</t>
  </si>
  <si>
    <t>Tent &amp; Marquee Purchase, Hire &amp; Maintenance</t>
  </si>
  <si>
    <t>YF</t>
  </si>
  <si>
    <t>YH</t>
  </si>
  <si>
    <t>YJ</t>
  </si>
  <si>
    <t>YK</t>
  </si>
  <si>
    <t>YL</t>
  </si>
  <si>
    <t>YN</t>
  </si>
  <si>
    <t>Welfare</t>
  </si>
  <si>
    <t>Warehouse and Storage</t>
  </si>
  <si>
    <t>Waste-Confidential Disposal</t>
  </si>
  <si>
    <t>Waste-Lab Disposal  - Clinical and Chemical</t>
  </si>
  <si>
    <t>Waste-Non-lab Hazardous Disposal &amp; Treatment Recycling</t>
  </si>
  <si>
    <t>Waste-Refuse Disposal</t>
  </si>
  <si>
    <t>Watercooler Equipment Services and Consumables</t>
  </si>
  <si>
    <t>Factors Taken into Consideration in Classification</t>
  </si>
  <si>
    <t>Approach/Assumptions</t>
  </si>
  <si>
    <t xml:space="preserve">Environmental Sustainability </t>
  </si>
  <si>
    <t>▪Impacts of Production
▪Impacts of transportation
▪Impacts of product use/ service delivery</t>
  </si>
  <si>
    <t>▪Land/sea use change
▪Habitat loss, fragmentation, destruction
▪Species loss/collapse &amp; Invasive species
▪Over harvesting, over fishing, over hunting</t>
  </si>
  <si>
    <t xml:space="preserve">Water </t>
  </si>
  <si>
    <t>▪Water use 
▪Water pollution</t>
  </si>
  <si>
    <t>“Things created and introduced into the environment by human beings that could have disruptive effects on the earth system” (Environmental Law Institute)
▪Synthetic organic pollutants e.g. microplastics, endocrine disruptors, organic pollutants
▪Radioactive materials e.g. nuclear waste, nuclear weapons
▪Genetically modified organisms, 
▪Nanomaterials
▪Micro-plastics.</t>
  </si>
  <si>
    <t xml:space="preserve">Material Scarcity &amp; Security </t>
  </si>
  <si>
    <t>▪Legislative requirements
▪What opportunities are available to improve environmental data 
▪What benefits would improved environmental data provide</t>
  </si>
  <si>
    <t xml:space="preserve">Social Compliance </t>
  </si>
  <si>
    <t xml:space="preserve">Equality </t>
  </si>
  <si>
    <t>No discrimination on the grounds of education, social class/caste, nationality, trade union membership, age, disability, gender reassignment, marriage and civil partnership, pregnancy and maternity, race, culture, religion or belief, sex, or sexual orientation.</t>
  </si>
  <si>
    <t xml:space="preserve">Modern Slavery Risk </t>
  </si>
  <si>
    <t>▪Forced labour
▪Child labour
▪Human trafficking
▪Bonded labour
▪Servitude
▪Criminal exploitation
▪Compliance with modern slavery legislation</t>
  </si>
  <si>
    <t>Social Opportunities (Local)</t>
  </si>
  <si>
    <t xml:space="preserve">Working Environment and Terms </t>
  </si>
  <si>
    <t>▪Freedom of association and the right to collective bargaining
▪Social protection
▪Working hours including living hours &amp; forced overtime
▪Job Security including zero hour contracts, employment contracts &amp; outsourcing &amp; unfair dismissal
▪Wages - minimum wage/living wage, wage theft
▪Benefits, sick pay &amp; family responsibility</t>
  </si>
  <si>
    <t>▪Safe, healthy and hygienic working environment
▪Toxic, corrosive, flammable, explosive materials</t>
  </si>
  <si>
    <t xml:space="preserve">Ethical Compliance &amp; Economic Development </t>
  </si>
  <si>
    <t xml:space="preserve">▪Corruption or bribery
▪Anti-competition practices/cartels </t>
  </si>
  <si>
    <t>▪Personal data relevance
▪Access to systems containing personal data
▪Access to premises holding personal data</t>
  </si>
  <si>
    <t xml:space="preserve">The loss of confidentiality, integrity, or availability of information, data, or information (or control) systems. </t>
  </si>
  <si>
    <r>
      <t xml:space="preserve">For further details on this mapping tool, please contact: </t>
    </r>
    <r>
      <rPr>
        <u/>
        <sz val="11"/>
        <color rgb="FF000000"/>
        <rFont val="Calibri"/>
        <family val="2"/>
        <scheme val="minor"/>
      </rPr>
      <t xml:space="preserve">                                                               </t>
    </r>
  </si>
  <si>
    <t xml:space="preserve"> Responsible Procurement Commodity Mapping Tool</t>
  </si>
  <si>
    <r>
      <t xml:space="preserve">The UKUPC Responsible Procurement Commodity Mapping Tool is used to identify thematic areas which should be considered in procurement of the category in question. It has been developed by members of the EAUC &amp; HEPA Responsible Procurement Group (RPG) &amp; UKUPC Responsible Procurement Network.
The sustainability themes mapped align to the themes set out in the Sustain Supply Chain Code of Conduct (2021b)
</t>
    </r>
    <r>
      <rPr>
        <b/>
        <i/>
        <sz val="11"/>
        <color rgb="FF000000"/>
        <rFont val="Calibri"/>
        <family val="2"/>
        <scheme val="minor"/>
      </rPr>
      <t>Note: The information contained in the tool is an indicative assessment of risks at ProcHE level 2 and may not capture the complexities of certain risks specific to your requirements. Information on the factors and assumptions used in setting the ratings can be found in the end tab, users should bear in mind the subjective nature of establishing relevant classifications. As such users should apply their knowledge and experience when interpreting the allocated scores in the specific context of the procurement, supported by dialogue with internal stakeholders and the market to identify how to manage the specific risks and maximise opportunities. Specific attention needs to be given to issues presenting as N/A where risk is unknown.</t>
    </r>
  </si>
  <si>
    <t>These scores have been developed by RPG representatives, or colleagues from RPG institutions who have specific expertise in these themes. Additional details on the assumptions made are available on the "Factors &amp; Assumptions "tab. 
Regard always needs to be had to the generalised and subjective nature of the ratings and due consideration to risk in the specific procurement context should always be given.</t>
  </si>
  <si>
    <t>A holistic view should be taken of identified risks which should be proportionally considered throughout the procurement process. Risks can be further understood and managed through market research, discussions with key stakeholders, or experts in the specific theme noted. At a minimum, mitigation strategies should be implemented for themes that score high. It may be suitable to include the output from this mapping tool into procurement project strategies or other documentation.</t>
  </si>
  <si>
    <t>Transparency International Corruption Perceptions Index</t>
  </si>
  <si>
    <t>Environmental Law Institute</t>
  </si>
  <si>
    <t>United States' Bureau of International Labor Affairs (ILAB) List of Goods Produced by Child Labor or Forced Labor and  Global Slavery Index.</t>
  </si>
  <si>
    <t>ETI Gender Equality in Supply Chains</t>
  </si>
  <si>
    <t>▪ Finite or renewable resource
▪Current geopolitical tensions
▪ Anticipated future geopolitical tensions 
▪  Vulnerability of supply chain (i.e. reliant on materials from a small number of sources)
▪ Transportation vulnerability (i.e. long supply lines, including pinch-points such as Straits of Hormuz, Straits of Malacca, Suez Canal, Panama Canal or other areas where a localised problem could have global consequences)</t>
  </si>
  <si>
    <t xml:space="preserve">
Based on the below approach, risk classifications are as follows:
3= High risk of negative environmental impact occurring across the lifecycle of the product or service.
2=Medium risk of negative environmental impact occurring across the lifecycle of the product or service.
1=Low risk of negative environmental impact occurring across the lifecycle of the product or service.
Step 1:	Consider the key materials that make up the commodity (or are required to deliver the service).
Step 2:	Consider the impact on the sustainability theme across the lifecycle, up to "in use" phase (as waste / CE are included as thematic areas).
Step 3:	Allocate risk based on the most likely scenario for how these goods are produced &amp; transported to the end user (could also be the worst case scenario).
N/A used where there isn't suitable research on the topic at present.
</t>
  </si>
  <si>
    <t>ICO Examples of processing ‘likely to result in high risk’</t>
  </si>
  <si>
    <r>
      <t xml:space="preserve">3 = Contracts likely to involve personal data and one or more of the following types of processing: 
</t>
    </r>
    <r>
      <rPr>
        <sz val="11"/>
        <color theme="1"/>
        <rFont val="Aptos Narrow"/>
        <family val="2"/>
      </rPr>
      <t>▪</t>
    </r>
    <r>
      <rPr>
        <sz val="11"/>
        <color theme="1"/>
        <rFont val="Aptos"/>
        <family val="2"/>
      </rPr>
      <t>Processing that involves innovative technology or novel application of existing technology (e.g. AI)
▪Large-scale profiling of individuals e.g. social-media networks
▪Biometric data for uniquely identifying an individual e.g. access systems 
▪Data matching	e.g. monitoring personal use of benefits
▪Tracking an individual’s behaviour
2= Contracts with the potential to involve personal data.
1= Contracts unlikely to involve personal data. 
Note no 0 rating.</t>
    </r>
  </si>
  <si>
    <t>Useful Sources</t>
  </si>
  <si>
    <t>3= Product/service has risk of modern slavery within a tier of the supply chain based on the below considerations.
2= Product/service has the potential for a risk of modern slavery within a tier of the supply chain based on the below considerations.
1 = Product/service assumed to have a low level of risk of modern slavery within a tier of the supply chain based on the below considerations.
Note no 0 rating.
Industry/ Commodity risk (Agriculture, Mining, Logging, Fishing and fisheries, Construction, Manufacturing and electronics, Garment/ textile production, including footwear, Food processing, Services (including the hospitality, security services, cleaning and catering), Logistics, including warehousing, transport; Healthcare, social care. Workforce risk (Reliance upon low-skilled or unskilled labour, typically work that is low-paying, High numbers of temporary, seasonal, or agency workers, High level of subcontracting, Dangerous or physically demanding work, Isolation of workers due to working in rural locations, being home-based or in unmonitored and unregulated environments, absence of grievance mechanisms for workers and rights to freedom of association. 
For location risk see the United States' Bureau of International Labor Affairs (ILAB) List of Goods Produced by Child Labor or Forced Labor and  Global Slavery Index.</t>
  </si>
  <si>
    <t>HSE Risk Guidance by Industry</t>
  </si>
  <si>
    <t>ETI Living Wages in Global Supply Chains</t>
  </si>
  <si>
    <t>Social Value Model</t>
  </si>
  <si>
    <t>Community Benefits in Procurement</t>
  </si>
  <si>
    <t>Social value clauses/'community benefits' through public procurement</t>
  </si>
  <si>
    <t>Social Value in Procurement NI</t>
  </si>
  <si>
    <t xml:space="preserve">3= Product/service has risk of direct or indirect discrimination based on one of the identified characteristics due to known or perceived inequalities within sectoral supply chains often linked to insecure employment. 
2= Product/service has potential for risk of direct or indirect discrimination based on one of the identified characteristics due to known or perceived inequalities within sectoral supply chains often linked to insecure employment. 
1 = Product/service assumed to have a low level of risk of direct or indirect discrimination based on one of the identified characteristics. 
Note no 0 rating.
</t>
  </si>
  <si>
    <t>▪Sectors are known for delivering social opportunities
▪Sectors require local workforce to deliver their goods or services
▪Workforces where FHE courses are available to supplement these vocations
Sectors with local manufacturing or distribution</t>
  </si>
  <si>
    <t>▪Legislative requirements
▪End of life reusability/ recyclability/ disposal
▪Packaging materials and volume
▪Consumption and production</t>
  </si>
  <si>
    <t>▪known Circular Initiatives within the sectors associated to this product
▪known Circular Initiatives that could be transferred to the product (e.g. packaging used in a similar product)
▪Expected innovation within the sectors associated to the product that are being discussed as viable.</t>
  </si>
  <si>
    <t>3 = working environments or work type typically characterised by insecure work arrangements and no/low benefits often due to lack of worker voice, monitoring mechanisms or informality in working contracts.
2 = working environments or work type potentially characterised by insecure work arrangements and no/low benefits often due to lack of worker voice, monitoring mechanisms or informality in working contracts.
1 = working environments or work type with a low likelihood of being characterised by insecure work arrangements and no/low benefits often due to lack of worker voice, monitoring mechanisms or informality in working contracts.
0 = working environments or work type not typically characterised by insecure. work arrangements and no/low benefits often due to lack of worker voice, monitoring mechanisms or informality in working contracts.</t>
  </si>
  <si>
    <t>3 = working environments or work type that is typically dangerous or involving dangerous equipment/tools/materials.
2= working environments or work type that is potentially dangerous or involving dangerous equipment/tools/materials.
1 = working environments or work type with a low likelihood of being dangerous or involving dangerous equipment/tools/materials.
0 = working environments or work type not typically dangerous.</t>
  </si>
  <si>
    <r>
      <t xml:space="preserve">3= Product/service has risk of bribery/corruption </t>
    </r>
    <r>
      <rPr>
        <i/>
        <sz val="11"/>
        <color theme="1"/>
        <rFont val="Aptos"/>
        <family val="2"/>
      </rPr>
      <t xml:space="preserve">within a tier </t>
    </r>
    <r>
      <rPr>
        <sz val="11"/>
        <color theme="1"/>
        <rFont val="Aptos"/>
        <family val="2"/>
      </rPr>
      <t xml:space="preserve">of the supply chain based on country risk (determined using Transparency International Corruption Perceptions Index); sectoral risk (operations based in high risk countries, high degrees of government interaction/ regulation, high value/ complex/ long term contracts) including public works contracts, utilities, mining, pharmaceutical and health, heavy manufacturing; Transaction risk(high value projects, projects with many intermediaries, critical services/products).
2= Product/service has the potential for bribery/corruption </t>
    </r>
    <r>
      <rPr>
        <i/>
        <sz val="11"/>
        <color theme="1"/>
        <rFont val="Aptos"/>
        <family val="2"/>
      </rPr>
      <t>within a tier</t>
    </r>
    <r>
      <rPr>
        <sz val="11"/>
        <color theme="1"/>
        <rFont val="Aptos"/>
        <family val="2"/>
      </rPr>
      <t xml:space="preserve"> of the supply chain based on country risk (determined using Transparency International Corruption Perceptions Index); sectoral risk (operations based in high risk countries, high degrees of government interaction/ regulation, high value/ complex/ long term contracts) including public works contracts, utilities, mining, pharmaceutical and health, heavy manufacturing; Transaction risk(high value projects, projects with many intermediaries, critical services/products).
1 = Product/service assumed to have a low level of risk of bribery/corruption </t>
    </r>
    <r>
      <rPr>
        <i/>
        <sz val="11"/>
        <color theme="1"/>
        <rFont val="Aptos"/>
        <family val="2"/>
      </rPr>
      <t>within a tier</t>
    </r>
    <r>
      <rPr>
        <sz val="11"/>
        <color theme="1"/>
        <rFont val="Aptos"/>
        <family val="2"/>
      </rPr>
      <t xml:space="preserve"> of the supply chain. 
Note no 0 rating.
Note: based on the main exports from high risk countries and products requiring widely mined minerals the following product categories were deemed to carry a higher risk: Vehicles, electrical, machinery, ICT, plumbing, ceramics, batteries, construction, plastics, renewable energy products, glass, paper, electronics, detergents, medications, medical devices.</t>
    </r>
  </si>
  <si>
    <t>3 = Likely to require hardware connection to IT network: possibility of remote access for maintenance / monitoring / updates - advise cyber essentials cert considered/checked.
2 = Possible file transfer/downloads, access to cloud based supplier systems.  eg risk of embedded viruses etc.
1  = Hardware not directly connected to network (ie using mobile comms network, but not Wi-Fi or Bluetooth) - advise/clarify with market.
Note no 0 rating.</t>
  </si>
  <si>
    <t>NCSC Understanding the cyber security risks from suppliers and other third parties .</t>
  </si>
  <si>
    <t xml:space="preserve">Based on the below approach, opportunities classifications are as follows:
3= perception that there is strong potential for circular economy opportunities under the contract.
3= perception that there is good potential for circular economy opportunities under the contract.
1=perception that there may be potential for circular economy opportunities under the contract.
Step 1: Consider the key goods or services that make up the commodity (or are required to deliver the service) and any potential opportunities.
Step 2: Consider the impact on the social opportunities across the contract.
Step 3: Allocate score based on potential for suppliers to deliver community benefits locally. </t>
  </si>
  <si>
    <t xml:space="preserve">Based on the below approach, opportunities classifications are as follows:
3= perception that there are strong opportunities for the delivery of local community benefits/social value through the contract.
3= perception that there are good opportunities for the delivery of local community benefits/social value through the contract.
1=perception that there may be potential for  the delivery of local community benefits/social value through the contract depending on the nature of the individual contract.
Step 1: Consider the key goods or services that make up the commodity (or are required to deliver the service) and any potential opportunities.
Step 2: Consider the impact on the social opportunities across the contract.
Step 3: Allocate score based on potential for suppliers to deliver community benefits locally. </t>
  </si>
  <si>
    <t xml:space="preserve">Novel Entities (e.g. chemical pollution and microplastics) </t>
  </si>
  <si>
    <t>Number of High Score Themes (3)</t>
  </si>
  <si>
    <t xml:space="preserve">Novel Entities </t>
  </si>
  <si>
    <t>Feedback</t>
  </si>
  <si>
    <t>Feedback form for UKUPC Responsible Procurement Mapping Tool</t>
  </si>
  <si>
    <t>This is version 2.0, released in November 2025.
The mapping tool will be reviewed from a thematic perspective in line with updates to the Sustain Supply Chain Code of Conduct. Any review of specific coding values between these formal review points will be considered on a needs basis.</t>
  </si>
  <si>
    <t>Please provide feedback via the below form where you consider a review of specific coding values assigned to commodities is required. Submitted information will be collated and a  review will take place in late 2026 / early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</si>
</sst>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ptos"/>
      <family val="2"/>
    </font>
    <font>
      <sz val="10"/>
      <name val="Aptos"/>
      <family val="2"/>
    </font>
    <font>
      <sz val="10"/>
      <color rgb="FFFF0000"/>
      <name val="Aptos"/>
      <family val="2"/>
    </font>
    <font>
      <sz val="11"/>
      <color rgb="FFFF0000"/>
      <name val="Calibri"/>
      <family val="2"/>
      <scheme val="minor"/>
    </font>
    <font>
      <sz val="11"/>
      <color rgb="FF000000"/>
      <name val="Calibri"/>
      <family val="2"/>
      <scheme val="minor"/>
    </font>
    <font>
      <sz val="11"/>
      <color rgb="FF000000"/>
      <name val="Calibri"/>
      <family val="2"/>
    </font>
    <font>
      <b/>
      <sz val="16"/>
      <color theme="0"/>
      <name val="Calibri"/>
      <family val="2"/>
      <scheme val="minor"/>
    </font>
    <font>
      <b/>
      <sz val="16"/>
      <color rgb="FFFFFFFF"/>
      <name val="Calibri"/>
      <family val="2"/>
      <scheme val="minor"/>
    </font>
    <font>
      <sz val="11"/>
      <color rgb="FF000000"/>
      <name val="Aptos"/>
      <family val="2"/>
    </font>
    <font>
      <b/>
      <sz val="11"/>
      <color rgb="FF000000"/>
      <name val="Aptos"/>
      <family val="2"/>
    </font>
    <font>
      <sz val="12"/>
      <color rgb="FF000000"/>
      <name val="Aptos"/>
      <family val="2"/>
    </font>
    <font>
      <b/>
      <sz val="10"/>
      <name val="Aptos"/>
      <family val="2"/>
    </font>
    <font>
      <b/>
      <sz val="11"/>
      <name val="Aptos"/>
      <family val="2"/>
    </font>
    <font>
      <b/>
      <sz val="16"/>
      <color rgb="FF000000"/>
      <name val="Aptos"/>
      <family val="2"/>
    </font>
    <font>
      <sz val="11"/>
      <color theme="1"/>
      <name val="Aptos"/>
      <family val="2"/>
    </font>
    <font>
      <b/>
      <sz val="11"/>
      <color theme="1"/>
      <name val="Aptos"/>
      <family val="2"/>
    </font>
    <font>
      <sz val="10"/>
      <color rgb="FFFFFFFF"/>
      <name val="Aptos"/>
      <family val="2"/>
    </font>
    <font>
      <sz val="10"/>
      <color theme="1"/>
      <name val="Aptos"/>
      <family val="2"/>
    </font>
    <font>
      <b/>
      <sz val="14"/>
      <color theme="1"/>
      <name val="Aptos"/>
      <family val="2"/>
    </font>
    <font>
      <b/>
      <sz val="16"/>
      <color theme="1"/>
      <name val="Aptos"/>
      <family val="2"/>
    </font>
    <font>
      <sz val="16"/>
      <color theme="1"/>
      <name val="Aptos"/>
      <family val="2"/>
    </font>
    <font>
      <b/>
      <sz val="14"/>
      <color theme="0"/>
      <name val="Aptos"/>
      <family val="2"/>
    </font>
    <font>
      <sz val="14"/>
      <color theme="1"/>
      <name val="Aptos"/>
      <family val="2"/>
    </font>
    <font>
      <i/>
      <sz val="11"/>
      <color theme="1"/>
      <name val="Aptos"/>
      <family val="2"/>
    </font>
    <font>
      <sz val="12"/>
      <color theme="1"/>
      <name val="Aptos"/>
      <family val="2"/>
    </font>
    <font>
      <b/>
      <sz val="12"/>
      <color theme="1"/>
      <name val="Aptos"/>
      <family val="2"/>
    </font>
    <font>
      <b/>
      <sz val="6"/>
      <color rgb="FF1E1E1E"/>
      <name val="Aptos"/>
      <family val="2"/>
    </font>
    <font>
      <b/>
      <sz val="11"/>
      <color theme="0"/>
      <name val="Aptos"/>
      <family val="2"/>
    </font>
    <font>
      <sz val="11"/>
      <color theme="0"/>
      <name val="Aptos"/>
      <family val="2"/>
    </font>
    <font>
      <b/>
      <sz val="12"/>
      <color rgb="FFFF0000"/>
      <name val="Aptos"/>
      <family val="2"/>
    </font>
    <font>
      <b/>
      <sz val="12"/>
      <color theme="0"/>
      <name val="Aptos"/>
      <family val="2"/>
    </font>
    <font>
      <sz val="11"/>
      <color rgb="FF000000"/>
      <name val="Calibri"/>
      <family val="2"/>
      <scheme val="minor"/>
    </font>
    <font>
      <sz val="11"/>
      <color rgb="FF000000"/>
      <name val="Calibri"/>
      <family val="2"/>
      <charset val="1"/>
    </font>
    <font>
      <u/>
      <sz val="11"/>
      <color rgb="FF000000"/>
      <name val="Calibri"/>
      <family val="2"/>
      <scheme val="minor"/>
    </font>
    <font>
      <sz val="14"/>
      <color rgb="FF002060"/>
      <name val="Calibri"/>
      <family val="2"/>
      <scheme val="minor"/>
    </font>
    <font>
      <b/>
      <sz val="16"/>
      <color rgb="FF0B1956"/>
      <name val="Calibri"/>
      <family val="2"/>
      <scheme val="minor"/>
    </font>
    <font>
      <b/>
      <i/>
      <sz val="11"/>
      <color rgb="FF000000"/>
      <name val="Calibri"/>
      <family val="2"/>
      <scheme val="minor"/>
    </font>
    <font>
      <u/>
      <sz val="11"/>
      <color theme="10"/>
      <name val="Calibri"/>
      <family val="2"/>
      <scheme val="minor"/>
    </font>
    <font>
      <sz val="11"/>
      <color theme="1"/>
      <name val="Aptos Narrow"/>
      <family val="2"/>
    </font>
  </fonts>
  <fills count="39">
    <fill>
      <patternFill patternType="none"/>
    </fill>
    <fill>
      <patternFill patternType="gray125"/>
    </fill>
    <fill>
      <patternFill patternType="solid">
        <fgColor rgb="FF002060"/>
        <bgColor rgb="FF000000"/>
      </patternFill>
    </fill>
    <fill>
      <patternFill patternType="solid">
        <fgColor rgb="FF9BBB59"/>
        <bgColor rgb="FF000000"/>
      </patternFill>
    </fill>
    <fill>
      <patternFill patternType="solid">
        <fgColor rgb="FFEEECE1"/>
        <bgColor rgb="FF000000"/>
      </patternFill>
    </fill>
    <fill>
      <patternFill patternType="solid">
        <fgColor rgb="FFF2F2F2"/>
        <bgColor rgb="FF000000"/>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
      <patternFill patternType="solid">
        <fgColor indexed="45"/>
        <bgColor indexed="64"/>
      </patternFill>
    </fill>
    <fill>
      <patternFill patternType="solid">
        <fgColor indexed="4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ACAA2"/>
        <bgColor indexed="64"/>
      </patternFill>
    </fill>
    <fill>
      <patternFill patternType="solid">
        <fgColor rgb="FF875DA8"/>
        <bgColor indexed="64"/>
      </patternFill>
    </fill>
    <fill>
      <patternFill patternType="solid">
        <fgColor rgb="FFA24FB3"/>
        <bgColor indexed="64"/>
      </patternFill>
    </fill>
    <fill>
      <patternFill patternType="solid">
        <fgColor rgb="FF0070C0"/>
        <bgColor indexed="64"/>
      </patternFill>
    </fill>
    <fill>
      <patternFill patternType="solid">
        <fgColor rgb="FF9BBB59"/>
        <bgColor indexed="64"/>
      </patternFill>
    </fill>
    <fill>
      <patternFill patternType="solid">
        <fgColor theme="6"/>
        <bgColor indexed="64"/>
      </patternFill>
    </fill>
    <fill>
      <patternFill patternType="solid">
        <fgColor rgb="FFFFFFFF"/>
        <bgColor indexed="64"/>
      </patternFill>
    </fill>
    <fill>
      <patternFill patternType="solid">
        <fgColor theme="5" tint="-0.249977111117893"/>
        <bgColor indexed="64"/>
      </patternFill>
    </fill>
    <fill>
      <patternFill patternType="solid">
        <fgColor rgb="FFF4F9F1"/>
        <bgColor rgb="FF000000"/>
      </patternFill>
    </fill>
    <fill>
      <patternFill patternType="solid">
        <fgColor rgb="FFB9D08C"/>
        <bgColor rgb="FF000000"/>
      </patternFill>
    </fill>
    <fill>
      <patternFill patternType="solid">
        <fgColor rgb="FFB9D08C"/>
        <bgColor indexed="64"/>
      </patternFill>
    </fill>
    <fill>
      <patternFill patternType="solid">
        <fgColor rgb="FFF19B61"/>
        <bgColor indexed="64"/>
      </patternFill>
    </fill>
    <fill>
      <patternFill patternType="solid">
        <fgColor rgb="FFFEF2E8"/>
        <bgColor indexed="64"/>
      </patternFill>
    </fill>
    <fill>
      <patternFill patternType="solid">
        <fgColor rgb="FFE1DFDF"/>
        <bgColor rgb="FF000000"/>
      </patternFill>
    </fill>
    <fill>
      <patternFill patternType="solid">
        <fgColor rgb="FFE1DFDF"/>
        <bgColor indexed="64"/>
      </patternFill>
    </fill>
    <fill>
      <patternFill patternType="solid">
        <fgColor rgb="FFA17FBB"/>
        <bgColor indexed="64"/>
      </patternFill>
    </fill>
    <fill>
      <patternFill patternType="solid">
        <fgColor rgb="FFEBE4F0"/>
        <bgColor indexed="64"/>
      </patternFill>
    </fill>
    <fill>
      <patternFill patternType="solid">
        <fgColor rgb="FFE9E1EF"/>
        <bgColor indexed="64"/>
      </patternFill>
    </fill>
    <fill>
      <patternFill patternType="solid">
        <fgColor rgb="FF8BB8E1"/>
        <bgColor indexed="64"/>
      </patternFill>
    </fill>
    <fill>
      <patternFill patternType="solid">
        <fgColor rgb="FFEAF3FA"/>
        <bgColor indexed="64"/>
      </patternFill>
    </fill>
    <fill>
      <patternFill patternType="solid">
        <fgColor rgb="FFF4F9F1"/>
        <bgColor indexed="64"/>
      </patternFill>
    </fill>
    <fill>
      <patternFill patternType="solid">
        <fgColor rgb="FFEEECE1"/>
        <bgColor indexed="64"/>
      </patternFill>
    </fill>
    <fill>
      <patternFill patternType="solid">
        <fgColor theme="1"/>
        <bgColor indexed="64"/>
      </patternFill>
    </fill>
    <fill>
      <patternFill patternType="solid">
        <fgColor rgb="FF0B1956"/>
        <bgColor indexed="64"/>
      </patternFill>
    </fill>
  </fills>
  <borders count="10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style="thin">
        <color auto="1"/>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rgb="FF000000"/>
      </left>
      <right style="hair">
        <color rgb="FF000000"/>
      </right>
      <top style="hair">
        <color rgb="FF000000"/>
      </top>
      <bottom style="hair">
        <color rgb="FF000000"/>
      </bottom>
      <diagonal/>
    </border>
    <border>
      <left/>
      <right/>
      <top/>
      <bottom style="thin">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right/>
      <top style="thin">
        <color indexed="64"/>
      </top>
      <bottom style="thin">
        <color indexed="64"/>
      </bottom>
      <diagonal/>
    </border>
    <border>
      <left/>
      <right style="hair">
        <color rgb="FF000000"/>
      </right>
      <top style="hair">
        <color rgb="FF000000"/>
      </top>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style="thin">
        <color indexed="64"/>
      </left>
      <right style="thin">
        <color indexed="64"/>
      </right>
      <top/>
      <bottom style="hair">
        <color rgb="FF000000"/>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hair">
        <color rgb="FF000000"/>
      </left>
      <right style="thin">
        <color indexed="64"/>
      </right>
      <top style="hair">
        <color rgb="FF000000"/>
      </top>
      <bottom/>
      <diagonal/>
    </border>
    <border>
      <left style="hair">
        <color rgb="FF000000"/>
      </left>
      <right style="thin">
        <color indexed="64"/>
      </right>
      <top/>
      <bottom style="hair">
        <color rgb="FF000000"/>
      </bottom>
      <diagonal/>
    </border>
    <border>
      <left style="hair">
        <color rgb="FF000000"/>
      </left>
      <right style="thin">
        <color indexed="64"/>
      </right>
      <top style="hair">
        <color rgb="FF000000"/>
      </top>
      <bottom style="hair">
        <color rgb="FF000000"/>
      </bottom>
      <diagonal/>
    </border>
    <border>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
      <left style="medium">
        <color rgb="FF000000"/>
      </left>
      <right/>
      <top style="thin">
        <color auto="1"/>
      </top>
      <bottom style="thin">
        <color auto="1"/>
      </bottom>
      <diagonal/>
    </border>
    <border>
      <left style="thin">
        <color indexed="64"/>
      </left>
      <right style="medium">
        <color rgb="FF000000"/>
      </right>
      <top/>
      <bottom/>
      <diagonal/>
    </border>
    <border>
      <left style="medium">
        <color rgb="FF000000"/>
      </left>
      <right/>
      <top style="thin">
        <color auto="1"/>
      </top>
      <bottom style="medium">
        <color rgb="FF000000"/>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rgb="FF000000"/>
      </bottom>
      <diagonal/>
    </border>
    <border>
      <left style="medium">
        <color rgb="FFFF0000"/>
      </left>
      <right style="medium">
        <color rgb="FFFF0000"/>
      </right>
      <top style="thin">
        <color rgb="FF000000"/>
      </top>
      <bottom style="thin">
        <color rgb="FF000000"/>
      </bottom>
      <diagonal/>
    </border>
    <border>
      <left style="medium">
        <color rgb="FFFF0000"/>
      </left>
      <right style="medium">
        <color rgb="FFFF0000"/>
      </right>
      <top style="thin">
        <color rgb="FF000000"/>
      </top>
      <bottom style="medium">
        <color rgb="FFFF0000"/>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rgb="FF000000"/>
      </left>
      <right style="medium">
        <color rgb="FF000000"/>
      </right>
      <top/>
      <bottom style="medium">
        <color indexed="64"/>
      </bottom>
      <diagonal/>
    </border>
  </borders>
  <cellStyleXfs count="3">
    <xf numFmtId="0" fontId="0" fillId="0" borderId="0"/>
    <xf numFmtId="43" fontId="1" fillId="0" borderId="0" applyFont="0" applyFill="0" applyBorder="0" applyAlignment="0" applyProtection="0"/>
    <xf numFmtId="0" fontId="40" fillId="0" borderId="0" applyNumberFormat="0" applyFill="0" applyBorder="0" applyAlignment="0" applyProtection="0"/>
  </cellStyleXfs>
  <cellXfs count="359">
    <xf numFmtId="0" fontId="0" fillId="0" borderId="0" xfId="0"/>
    <xf numFmtId="0" fontId="4" fillId="4" borderId="4" xfId="0" applyFont="1" applyFill="1" applyBorder="1" applyAlignment="1">
      <alignment horizontal="center" vertical="center"/>
    </xf>
    <xf numFmtId="0" fontId="0" fillId="0" borderId="0" xfId="0" applyAlignment="1">
      <alignment wrapText="1"/>
    </xf>
    <xf numFmtId="0" fontId="6" fillId="0" borderId="0" xfId="0" applyFont="1"/>
    <xf numFmtId="0" fontId="7" fillId="7" borderId="0" xfId="0" applyFont="1" applyFill="1"/>
    <xf numFmtId="0" fontId="0" fillId="12" borderId="0" xfId="0" applyFill="1"/>
    <xf numFmtId="0" fontId="0" fillId="8" borderId="0" xfId="0" applyFill="1"/>
    <xf numFmtId="0" fontId="0" fillId="0" borderId="1" xfId="0" applyBorder="1"/>
    <xf numFmtId="0" fontId="4" fillId="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2" fillId="6" borderId="25" xfId="0" applyFont="1" applyFill="1" applyBorder="1"/>
    <xf numFmtId="0" fontId="0" fillId="6" borderId="21" xfId="0" applyFill="1" applyBorder="1"/>
    <xf numFmtId="1" fontId="0" fillId="19" borderId="1" xfId="0" applyNumberFormat="1" applyFill="1" applyBorder="1"/>
    <xf numFmtId="0" fontId="0" fillId="0" borderId="0" xfId="0" applyAlignment="1">
      <alignment horizontal="left" vertical="center" wrapText="1"/>
    </xf>
    <xf numFmtId="0" fontId="0" fillId="0" borderId="29" xfId="0" applyBorder="1" applyAlignment="1">
      <alignment horizontal="center" vertical="center" textRotation="90"/>
    </xf>
    <xf numFmtId="0" fontId="0" fillId="0" borderId="28"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center" vertical="center" textRotation="90" wrapText="1"/>
    </xf>
    <xf numFmtId="0" fontId="15" fillId="4" borderId="7" xfId="0" applyFont="1" applyFill="1" applyBorder="1" applyAlignment="1">
      <alignment horizontal="center" vertical="center"/>
    </xf>
    <xf numFmtId="0" fontId="15" fillId="4" borderId="54" xfId="0" applyFont="1" applyFill="1" applyBorder="1" applyAlignment="1">
      <alignment horizontal="center" vertical="center" wrapText="1"/>
    </xf>
    <xf numFmtId="0" fontId="4" fillId="5" borderId="9" xfId="0" applyFont="1" applyFill="1" applyBorder="1" applyAlignment="1">
      <alignment horizontal="center" vertical="center"/>
    </xf>
    <xf numFmtId="0" fontId="4" fillId="5" borderId="55" xfId="0" applyFont="1" applyFill="1" applyBorder="1" applyAlignment="1">
      <alignment horizontal="center" vertical="center" wrapText="1"/>
    </xf>
    <xf numFmtId="1" fontId="4" fillId="23" borderId="56" xfId="1" applyNumberFormat="1" applyFont="1" applyFill="1" applyBorder="1" applyAlignment="1">
      <alignment horizontal="center" vertical="center"/>
    </xf>
    <xf numFmtId="1" fontId="3" fillId="23" borderId="56" xfId="1" applyNumberFormat="1" applyFont="1" applyFill="1" applyBorder="1" applyAlignment="1">
      <alignment horizontal="center" vertical="center"/>
    </xf>
    <xf numFmtId="1" fontId="5" fillId="23" borderId="56" xfId="1" applyNumberFormat="1" applyFont="1" applyFill="1" applyBorder="1" applyAlignment="1">
      <alignment horizontal="center" vertical="center"/>
    </xf>
    <xf numFmtId="1" fontId="11" fillId="24" borderId="58" xfId="1" applyNumberFormat="1" applyFont="1" applyFill="1" applyBorder="1" applyAlignment="1">
      <alignment horizontal="center" vertical="center" wrapText="1"/>
    </xf>
    <xf numFmtId="1" fontId="4" fillId="23" borderId="59" xfId="1" applyNumberFormat="1" applyFont="1" applyFill="1" applyBorder="1" applyAlignment="1">
      <alignment horizontal="center" vertical="center"/>
    </xf>
    <xf numFmtId="1" fontId="3" fillId="23" borderId="59" xfId="1" applyNumberFormat="1" applyFont="1" applyFill="1" applyBorder="1" applyAlignment="1">
      <alignment horizontal="center" vertical="center"/>
    </xf>
    <xf numFmtId="1" fontId="14" fillId="29" borderId="4" xfId="0" applyNumberFormat="1" applyFont="1" applyFill="1" applyBorder="1" applyAlignment="1">
      <alignment horizontal="center" vertical="center"/>
    </xf>
    <xf numFmtId="0" fontId="14" fillId="28" borderId="5" xfId="0" applyFont="1" applyFill="1" applyBorder="1" applyAlignment="1">
      <alignment horizontal="center" vertical="center"/>
    </xf>
    <xf numFmtId="0" fontId="14" fillId="28" borderId="60" xfId="0" applyFont="1" applyFill="1" applyBorder="1" applyAlignment="1">
      <alignment horizontal="center" vertical="center" wrapText="1"/>
    </xf>
    <xf numFmtId="1" fontId="14" fillId="29" borderId="60" xfId="0" applyNumberFormat="1" applyFont="1" applyFill="1" applyBorder="1" applyAlignment="1">
      <alignment horizontal="center" vertical="center"/>
    </xf>
    <xf numFmtId="1" fontId="4" fillId="28" borderId="60" xfId="1" applyNumberFormat="1" applyFont="1" applyFill="1" applyBorder="1" applyAlignment="1">
      <alignment horizontal="center" vertical="center"/>
    </xf>
    <xf numFmtId="1" fontId="14" fillId="29" borderId="60" xfId="1" applyNumberFormat="1" applyFont="1" applyFill="1" applyBorder="1" applyAlignment="1">
      <alignment horizontal="center" vertical="center"/>
    </xf>
    <xf numFmtId="1" fontId="3" fillId="29" borderId="60" xfId="0" applyNumberFormat="1" applyFont="1" applyFill="1" applyBorder="1" applyAlignment="1">
      <alignment horizontal="center" vertical="center" wrapText="1"/>
    </xf>
    <xf numFmtId="1" fontId="4" fillId="28" borderId="60" xfId="0" applyNumberFormat="1" applyFont="1" applyFill="1" applyBorder="1" applyAlignment="1">
      <alignment horizontal="center" vertical="center"/>
    </xf>
    <xf numFmtId="1" fontId="11" fillId="24" borderId="61" xfId="1" applyNumberFormat="1" applyFont="1" applyFill="1" applyBorder="1" applyAlignment="1">
      <alignment horizontal="center" vertical="center" wrapText="1"/>
    </xf>
    <xf numFmtId="1" fontId="4" fillId="23" borderId="62" xfId="1" applyNumberFormat="1" applyFont="1" applyFill="1" applyBorder="1" applyAlignment="1">
      <alignment horizontal="center" vertical="center"/>
    </xf>
    <xf numFmtId="1" fontId="4" fillId="23" borderId="63" xfId="1" applyNumberFormat="1" applyFont="1" applyFill="1" applyBorder="1" applyAlignment="1">
      <alignment horizontal="center" vertical="center"/>
    </xf>
    <xf numFmtId="1" fontId="12" fillId="24" borderId="7" xfId="0" applyNumberFormat="1" applyFont="1" applyFill="1" applyBorder="1" applyAlignment="1">
      <alignment horizontal="center" vertical="center" wrapText="1"/>
    </xf>
    <xf numFmtId="1" fontId="11" fillId="24" borderId="65" xfId="1" applyNumberFormat="1" applyFont="1" applyFill="1" applyBorder="1" applyAlignment="1">
      <alignment horizontal="center" vertical="center" wrapText="1"/>
    </xf>
    <xf numFmtId="1" fontId="4" fillId="23" borderId="66" xfId="1" applyNumberFormat="1" applyFont="1" applyFill="1" applyBorder="1" applyAlignment="1">
      <alignment horizontal="center" vertical="center"/>
    </xf>
    <xf numFmtId="1" fontId="4" fillId="23" borderId="67" xfId="1" applyNumberFormat="1" applyFont="1" applyFill="1" applyBorder="1" applyAlignment="1">
      <alignment horizontal="center" vertical="center"/>
    </xf>
    <xf numFmtId="1" fontId="3" fillId="23" borderId="67" xfId="1" applyNumberFormat="1" applyFont="1" applyFill="1" applyBorder="1" applyAlignment="1">
      <alignment horizontal="center" vertical="center"/>
    </xf>
    <xf numFmtId="1" fontId="12" fillId="26" borderId="7" xfId="1" applyNumberFormat="1" applyFont="1" applyFill="1" applyBorder="1" applyAlignment="1">
      <alignment horizontal="center" vertical="center" wrapText="1"/>
    </xf>
    <xf numFmtId="1" fontId="14" fillId="26" borderId="64" xfId="1" applyNumberFormat="1" applyFont="1" applyFill="1" applyBorder="1" applyAlignment="1">
      <alignment horizontal="center" vertical="center"/>
    </xf>
    <xf numFmtId="1" fontId="11" fillId="30" borderId="61" xfId="0" applyNumberFormat="1" applyFont="1" applyFill="1" applyBorder="1" applyAlignment="1">
      <alignment horizontal="center" vertical="center" wrapText="1"/>
    </xf>
    <xf numFmtId="1" fontId="4" fillId="32" borderId="62" xfId="0" applyNumberFormat="1" applyFont="1" applyFill="1" applyBorder="1" applyAlignment="1">
      <alignment horizontal="center" vertical="center" wrapText="1"/>
    </xf>
    <xf numFmtId="1" fontId="4" fillId="32" borderId="63" xfId="0" applyNumberFormat="1" applyFont="1" applyFill="1" applyBorder="1" applyAlignment="1">
      <alignment horizontal="center" vertical="center" wrapText="1"/>
    </xf>
    <xf numFmtId="1" fontId="11" fillId="30" borderId="65" xfId="0" applyNumberFormat="1" applyFont="1" applyFill="1" applyBorder="1" applyAlignment="1">
      <alignment horizontal="center" vertical="center" wrapText="1"/>
    </xf>
    <xf numFmtId="1" fontId="4" fillId="32" borderId="66" xfId="0" applyNumberFormat="1" applyFont="1" applyFill="1" applyBorder="1" applyAlignment="1">
      <alignment horizontal="center" vertical="center" wrapText="1"/>
    </xf>
    <xf numFmtId="1" fontId="4" fillId="32" borderId="67" xfId="0" applyNumberFormat="1" applyFont="1" applyFill="1" applyBorder="1" applyAlignment="1">
      <alignment horizontal="center" vertical="center" wrapText="1"/>
    </xf>
    <xf numFmtId="1" fontId="14" fillId="25" borderId="4" xfId="0" applyNumberFormat="1" applyFont="1" applyFill="1" applyBorder="1" applyAlignment="1">
      <alignment horizontal="center" vertical="center"/>
    </xf>
    <xf numFmtId="1" fontId="14" fillId="26" borderId="4" xfId="1" applyNumberFormat="1" applyFont="1" applyFill="1" applyBorder="1" applyAlignment="1">
      <alignment horizontal="center" vertical="center"/>
    </xf>
    <xf numFmtId="0" fontId="4" fillId="5" borderId="7" xfId="0" applyFont="1" applyFill="1" applyBorder="1" applyAlignment="1">
      <alignment horizontal="center" vertical="center"/>
    </xf>
    <xf numFmtId="0" fontId="4" fillId="5" borderId="54" xfId="0" applyFont="1" applyFill="1" applyBorder="1" applyAlignment="1">
      <alignment horizontal="center" vertical="center" wrapText="1"/>
    </xf>
    <xf numFmtId="1" fontId="14" fillId="25" borderId="7" xfId="0" applyNumberFormat="1" applyFont="1" applyFill="1" applyBorder="1" applyAlignment="1">
      <alignment horizontal="center" vertical="center"/>
    </xf>
    <xf numFmtId="1" fontId="4" fillId="23" borderId="61" xfId="1" applyNumberFormat="1" applyFont="1" applyFill="1" applyBorder="1" applyAlignment="1">
      <alignment horizontal="center" vertical="center"/>
    </xf>
    <xf numFmtId="1" fontId="4" fillId="23" borderId="58" xfId="1" applyNumberFormat="1" applyFont="1" applyFill="1" applyBorder="1" applyAlignment="1">
      <alignment horizontal="center" vertical="center"/>
    </xf>
    <xf numFmtId="1" fontId="4" fillId="23" borderId="65" xfId="1" applyNumberFormat="1" applyFont="1" applyFill="1" applyBorder="1" applyAlignment="1">
      <alignment horizontal="center" vertical="center"/>
    </xf>
    <xf numFmtId="1" fontId="14" fillId="26" borderId="7" xfId="1" applyNumberFormat="1" applyFont="1" applyFill="1" applyBorder="1" applyAlignment="1">
      <alignment horizontal="center" vertical="center"/>
    </xf>
    <xf numFmtId="1" fontId="4" fillId="32" borderId="61" xfId="0" applyNumberFormat="1" applyFont="1" applyFill="1" applyBorder="1" applyAlignment="1">
      <alignment horizontal="center" vertical="center" wrapText="1"/>
    </xf>
    <xf numFmtId="1" fontId="4" fillId="32" borderId="65" xfId="0" applyNumberFormat="1" applyFont="1" applyFill="1" applyBorder="1" applyAlignment="1">
      <alignment horizontal="center" vertical="center" wrapText="1"/>
    </xf>
    <xf numFmtId="1" fontId="14" fillId="25" borderId="9" xfId="0" applyNumberFormat="1" applyFont="1" applyFill="1" applyBorder="1" applyAlignment="1">
      <alignment horizontal="center" vertical="center"/>
    </xf>
    <xf numFmtId="1" fontId="14" fillId="26" borderId="9" xfId="1" applyNumberFormat="1" applyFont="1" applyFill="1" applyBorder="1" applyAlignment="1">
      <alignment horizontal="center" vertical="center"/>
    </xf>
    <xf numFmtId="1" fontId="4" fillId="28" borderId="3" xfId="0" applyNumberFormat="1" applyFont="1" applyFill="1" applyBorder="1" applyAlignment="1">
      <alignment horizontal="center" vertical="center"/>
    </xf>
    <xf numFmtId="1" fontId="12" fillId="33" borderId="7" xfId="0" applyNumberFormat="1" applyFont="1" applyFill="1" applyBorder="1" applyAlignment="1">
      <alignment horizontal="center" vertical="center" wrapText="1"/>
    </xf>
    <xf numFmtId="1" fontId="11" fillId="33" borderId="61" xfId="0" applyNumberFormat="1" applyFont="1" applyFill="1" applyBorder="1" applyAlignment="1">
      <alignment horizontal="center" vertical="center" wrapText="1"/>
    </xf>
    <xf numFmtId="1" fontId="11" fillId="33" borderId="58" xfId="0" applyNumberFormat="1" applyFont="1" applyFill="1" applyBorder="1" applyAlignment="1">
      <alignment horizontal="center" vertical="center" wrapText="1"/>
    </xf>
    <xf numFmtId="1" fontId="4" fillId="34" borderId="62" xfId="0" applyNumberFormat="1" applyFont="1" applyFill="1" applyBorder="1" applyAlignment="1">
      <alignment horizontal="center" vertical="center" wrapText="1"/>
    </xf>
    <xf numFmtId="1" fontId="4" fillId="34" borderId="59" xfId="0" applyNumberFormat="1" applyFont="1" applyFill="1" applyBorder="1" applyAlignment="1">
      <alignment horizontal="center" vertical="center" wrapText="1"/>
    </xf>
    <xf numFmtId="1" fontId="4" fillId="34" borderId="63" xfId="0" applyNumberFormat="1" applyFont="1" applyFill="1" applyBorder="1" applyAlignment="1">
      <alignment horizontal="center" vertical="center" wrapText="1"/>
    </xf>
    <xf numFmtId="1" fontId="4" fillId="34" borderId="56" xfId="0" applyNumberFormat="1" applyFont="1" applyFill="1" applyBorder="1" applyAlignment="1">
      <alignment horizontal="center" vertical="center" wrapText="1"/>
    </xf>
    <xf numFmtId="1" fontId="4" fillId="34" borderId="61" xfId="0" applyNumberFormat="1" applyFont="1" applyFill="1" applyBorder="1" applyAlignment="1">
      <alignment horizontal="center" vertical="center" wrapText="1"/>
    </xf>
    <xf numFmtId="1" fontId="4" fillId="34" borderId="58" xfId="0" applyNumberFormat="1" applyFont="1" applyFill="1" applyBorder="1" applyAlignment="1">
      <alignment horizontal="center" vertical="center" wrapText="1"/>
    </xf>
    <xf numFmtId="0" fontId="4" fillId="0" borderId="9" xfId="0" applyFont="1" applyBorder="1" applyAlignment="1">
      <alignment horizontal="center" vertical="center"/>
    </xf>
    <xf numFmtId="1" fontId="11" fillId="33" borderId="70" xfId="0" applyNumberFormat="1" applyFont="1" applyFill="1" applyBorder="1" applyAlignment="1">
      <alignment horizontal="center" vertical="center" wrapText="1"/>
    </xf>
    <xf numFmtId="1" fontId="4" fillId="34" borderId="71" xfId="0" applyNumberFormat="1" applyFont="1" applyFill="1" applyBorder="1" applyAlignment="1">
      <alignment horizontal="center" vertical="center" wrapText="1"/>
    </xf>
    <xf numFmtId="1" fontId="4" fillId="34" borderId="72" xfId="0" applyNumberFormat="1" applyFont="1" applyFill="1" applyBorder="1" applyAlignment="1">
      <alignment horizontal="center" vertical="center" wrapText="1"/>
    </xf>
    <xf numFmtId="1" fontId="4" fillId="34" borderId="70" xfId="0" applyNumberFormat="1" applyFont="1" applyFill="1" applyBorder="1" applyAlignment="1">
      <alignment horizontal="center" vertical="center" wrapText="1"/>
    </xf>
    <xf numFmtId="1" fontId="4" fillId="14" borderId="72" xfId="0" applyNumberFormat="1" applyFont="1" applyFill="1" applyBorder="1" applyAlignment="1">
      <alignment horizontal="center" vertical="center" wrapText="1"/>
    </xf>
    <xf numFmtId="1" fontId="4" fillId="23" borderId="73" xfId="1" applyNumberFormat="1" applyFont="1" applyFill="1" applyBorder="1" applyAlignment="1">
      <alignment horizontal="center" vertical="center"/>
    </xf>
    <xf numFmtId="1" fontId="4" fillId="23" borderId="74" xfId="1" applyNumberFormat="1" applyFont="1" applyFill="1" applyBorder="1" applyAlignment="1">
      <alignment horizontal="center" vertical="center"/>
    </xf>
    <xf numFmtId="1" fontId="4" fillId="23" borderId="75" xfId="1" applyNumberFormat="1" applyFont="1" applyFill="1" applyBorder="1" applyAlignment="1">
      <alignment horizontal="center" vertical="center"/>
    </xf>
    <xf numFmtId="1" fontId="4" fillId="32" borderId="73" xfId="0" applyNumberFormat="1" applyFont="1" applyFill="1" applyBorder="1" applyAlignment="1">
      <alignment horizontal="center" vertical="center" wrapText="1"/>
    </xf>
    <xf numFmtId="1" fontId="4" fillId="32" borderId="75" xfId="0" applyNumberFormat="1" applyFont="1" applyFill="1" applyBorder="1" applyAlignment="1">
      <alignment horizontal="center" vertical="center" wrapText="1"/>
    </xf>
    <xf numFmtId="1" fontId="4" fillId="34" borderId="73" xfId="0" applyNumberFormat="1" applyFont="1" applyFill="1" applyBorder="1" applyAlignment="1">
      <alignment horizontal="center" vertical="center" wrapText="1"/>
    </xf>
    <xf numFmtId="1" fontId="4" fillId="34" borderId="74" xfId="0" applyNumberFormat="1" applyFont="1" applyFill="1" applyBorder="1" applyAlignment="1">
      <alignment horizontal="center" vertical="center" wrapText="1"/>
    </xf>
    <xf numFmtId="1" fontId="4" fillId="34" borderId="76" xfId="0" applyNumberFormat="1" applyFont="1" applyFill="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1" fontId="18" fillId="0" borderId="68" xfId="0" applyNumberFormat="1" applyFont="1" applyBorder="1" applyAlignment="1">
      <alignment horizontal="center" vertical="center"/>
    </xf>
    <xf numFmtId="1" fontId="17" fillId="0" borderId="68" xfId="1" applyNumberFormat="1" applyFont="1" applyBorder="1" applyAlignment="1">
      <alignment horizontal="center" vertical="center"/>
    </xf>
    <xf numFmtId="1" fontId="17" fillId="0" borderId="68" xfId="0" applyNumberFormat="1" applyFont="1" applyBorder="1" applyAlignment="1">
      <alignment horizontal="center" vertical="center"/>
    </xf>
    <xf numFmtId="1" fontId="18" fillId="22" borderId="68" xfId="0" applyNumberFormat="1" applyFont="1" applyFill="1" applyBorder="1" applyAlignment="1">
      <alignment horizontal="center" vertical="center"/>
    </xf>
    <xf numFmtId="1" fontId="17" fillId="15" borderId="68" xfId="1" applyNumberFormat="1" applyFont="1" applyFill="1" applyBorder="1" applyAlignment="1">
      <alignment horizontal="center" vertical="center"/>
    </xf>
    <xf numFmtId="1" fontId="17" fillId="15" borderId="68" xfId="0" applyNumberFormat="1" applyFont="1" applyFill="1" applyBorder="1" applyAlignment="1">
      <alignment horizontal="center" vertical="center"/>
    </xf>
    <xf numFmtId="1" fontId="18" fillId="16" borderId="68" xfId="0" applyNumberFormat="1" applyFont="1" applyFill="1" applyBorder="1" applyAlignment="1">
      <alignment horizontal="center" vertical="center"/>
    </xf>
    <xf numFmtId="1" fontId="17" fillId="17" borderId="68" xfId="0" applyNumberFormat="1" applyFont="1" applyFill="1" applyBorder="1" applyAlignment="1">
      <alignment horizontal="center" vertical="center"/>
    </xf>
    <xf numFmtId="1" fontId="18" fillId="18" borderId="68" xfId="0" applyNumberFormat="1" applyFont="1" applyFill="1" applyBorder="1" applyAlignment="1">
      <alignment horizontal="center" vertical="center"/>
    </xf>
    <xf numFmtId="1" fontId="17" fillId="0" borderId="69"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19" fillId="2" borderId="4" xfId="0" applyFont="1" applyFill="1" applyBorder="1" applyAlignment="1">
      <alignment horizontal="center" vertical="center" wrapText="1"/>
    </xf>
    <xf numFmtId="1" fontId="11" fillId="26" borderId="61" xfId="0" applyNumberFormat="1" applyFont="1" applyFill="1" applyBorder="1" applyAlignment="1">
      <alignment horizontal="center" vertical="center" wrapText="1"/>
    </xf>
    <xf numFmtId="1" fontId="11" fillId="26" borderId="58" xfId="0" applyNumberFormat="1" applyFont="1" applyFill="1" applyBorder="1" applyAlignment="1">
      <alignment horizontal="center" vertical="center" wrapText="1"/>
    </xf>
    <xf numFmtId="1" fontId="11" fillId="26" borderId="65" xfId="0" applyNumberFormat="1" applyFont="1" applyFill="1" applyBorder="1" applyAlignment="1">
      <alignment horizontal="center" vertical="center" wrapText="1"/>
    </xf>
    <xf numFmtId="1" fontId="12" fillId="30" borderId="7" xfId="0" applyNumberFormat="1" applyFont="1" applyFill="1" applyBorder="1" applyAlignment="1">
      <alignment horizontal="center" vertical="center" wrapText="1"/>
    </xf>
    <xf numFmtId="1" fontId="14" fillId="0" borderId="26" xfId="0" applyNumberFormat="1" applyFont="1" applyBorder="1" applyAlignment="1">
      <alignment horizontal="center" vertical="center" wrapText="1"/>
    </xf>
    <xf numFmtId="1" fontId="14" fillId="0" borderId="7" xfId="0" applyNumberFormat="1" applyFont="1" applyBorder="1" applyAlignment="1">
      <alignment horizontal="center" vertical="center" wrapText="1"/>
    </xf>
    <xf numFmtId="0" fontId="4" fillId="10" borderId="6" xfId="0" applyFont="1" applyFill="1" applyBorder="1" applyAlignment="1">
      <alignment horizontal="center" vertical="center"/>
    </xf>
    <xf numFmtId="2" fontId="4" fillId="0" borderId="6" xfId="0" applyNumberFormat="1" applyFont="1" applyBorder="1" applyAlignment="1">
      <alignment horizontal="center" vertical="center"/>
    </xf>
    <xf numFmtId="1" fontId="17" fillId="29" borderId="60" xfId="1" applyNumberFormat="1" applyFont="1" applyFill="1" applyBorder="1" applyAlignment="1">
      <alignment horizontal="center" vertical="center"/>
    </xf>
    <xf numFmtId="1" fontId="18" fillId="29" borderId="60" xfId="1" applyNumberFormat="1" applyFont="1" applyFill="1" applyBorder="1" applyAlignment="1">
      <alignment horizontal="center" vertical="center"/>
    </xf>
    <xf numFmtId="1" fontId="4" fillId="29" borderId="3" xfId="0" applyNumberFormat="1" applyFont="1" applyFill="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0" fontId="4" fillId="9" borderId="4" xfId="0" applyFont="1" applyFill="1" applyBorder="1" applyAlignment="1">
      <alignment horizontal="center" vertical="center"/>
    </xf>
    <xf numFmtId="1" fontId="17" fillId="27" borderId="62" xfId="1" applyNumberFormat="1" applyFont="1" applyFill="1" applyBorder="1" applyAlignment="1">
      <alignment horizontal="center" vertical="center"/>
    </xf>
    <xf numFmtId="1" fontId="17" fillId="27" borderId="59" xfId="1" applyNumberFormat="1" applyFont="1" applyFill="1" applyBorder="1" applyAlignment="1">
      <alignment horizontal="center" vertical="center"/>
    </xf>
    <xf numFmtId="1" fontId="17" fillId="27" borderId="66" xfId="1" applyNumberFormat="1" applyFont="1" applyFill="1" applyBorder="1" applyAlignment="1">
      <alignment horizontal="center" vertical="center"/>
    </xf>
    <xf numFmtId="1" fontId="18" fillId="30" borderId="4" xfId="1" applyNumberFormat="1" applyFont="1" applyFill="1" applyBorder="1" applyAlignment="1">
      <alignment horizontal="center" vertical="center"/>
    </xf>
    <xf numFmtId="1" fontId="14" fillId="33" borderId="4" xfId="0" applyNumberFormat="1" applyFont="1" applyFill="1" applyBorder="1" applyAlignment="1">
      <alignment horizontal="center" vertical="center"/>
    </xf>
    <xf numFmtId="1" fontId="17" fillId="27" borderId="63" xfId="1" applyNumberFormat="1" applyFont="1" applyFill="1" applyBorder="1" applyAlignment="1">
      <alignment horizontal="center" vertical="center"/>
    </xf>
    <xf numFmtId="1" fontId="17" fillId="27" borderId="56" xfId="1" applyNumberFormat="1" applyFont="1" applyFill="1" applyBorder="1" applyAlignment="1">
      <alignment horizontal="center" vertical="center"/>
    </xf>
    <xf numFmtId="1" fontId="17" fillId="27" borderId="67" xfId="1" applyNumberFormat="1" applyFont="1" applyFill="1" applyBorder="1" applyAlignment="1">
      <alignment horizontal="center" vertical="center"/>
    </xf>
    <xf numFmtId="0" fontId="20" fillId="0" borderId="4" xfId="0" applyFont="1" applyBorder="1" applyAlignment="1">
      <alignment horizontal="center" vertical="center"/>
    </xf>
    <xf numFmtId="1" fontId="4" fillId="0" borderId="24" xfId="0" applyNumberFormat="1" applyFont="1" applyBorder="1" applyAlignment="1">
      <alignment horizontal="center" vertical="center"/>
    </xf>
    <xf numFmtId="0" fontId="4" fillId="0" borderId="6" xfId="0" applyFont="1" applyBorder="1" applyAlignment="1">
      <alignment horizontal="center" vertical="center"/>
    </xf>
    <xf numFmtId="1" fontId="17" fillId="27" borderId="61" xfId="1" applyNumberFormat="1" applyFont="1" applyFill="1" applyBorder="1" applyAlignment="1">
      <alignment horizontal="center" vertical="center"/>
    </xf>
    <xf numFmtId="1" fontId="17" fillId="27" borderId="58" xfId="1" applyNumberFormat="1" applyFont="1" applyFill="1" applyBorder="1" applyAlignment="1">
      <alignment horizontal="center" vertical="center"/>
    </xf>
    <xf numFmtId="1" fontId="17" fillId="27" borderId="65" xfId="1" applyNumberFormat="1" applyFont="1" applyFill="1" applyBorder="1" applyAlignment="1">
      <alignment horizontal="center" vertical="center"/>
    </xf>
    <xf numFmtId="1" fontId="18" fillId="30" borderId="7" xfId="1" applyNumberFormat="1" applyFont="1" applyFill="1" applyBorder="1" applyAlignment="1">
      <alignment horizontal="center" vertical="center"/>
    </xf>
    <xf numFmtId="1" fontId="14" fillId="33" borderId="7" xfId="0" applyNumberFormat="1" applyFont="1" applyFill="1" applyBorder="1" applyAlignment="1">
      <alignment horizontal="center" vertical="center"/>
    </xf>
    <xf numFmtId="0" fontId="4" fillId="9" borderId="9" xfId="0" applyFont="1" applyFill="1" applyBorder="1" applyAlignment="1">
      <alignment horizontal="center" vertical="center"/>
    </xf>
    <xf numFmtId="1" fontId="18" fillId="30" borderId="9" xfId="1" applyNumberFormat="1" applyFont="1" applyFill="1" applyBorder="1" applyAlignment="1">
      <alignment horizontal="center" vertical="center"/>
    </xf>
    <xf numFmtId="1" fontId="14" fillId="33" borderId="9" xfId="0" applyNumberFormat="1" applyFont="1" applyFill="1" applyBorder="1" applyAlignment="1">
      <alignment horizontal="center" vertical="center"/>
    </xf>
    <xf numFmtId="0" fontId="4" fillId="0" borderId="7" xfId="0" applyFont="1" applyBorder="1" applyAlignment="1">
      <alignment horizontal="center" vertical="center"/>
    </xf>
    <xf numFmtId="0" fontId="4" fillId="9"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9" borderId="9" xfId="0" applyFont="1" applyFill="1" applyBorder="1" applyAlignment="1">
      <alignment horizontal="center" vertical="center"/>
    </xf>
    <xf numFmtId="0" fontId="20" fillId="9" borderId="7" xfId="0" applyFont="1" applyFill="1" applyBorder="1" applyAlignment="1">
      <alignment horizontal="center" vertical="center"/>
    </xf>
    <xf numFmtId="1" fontId="18" fillId="30" borderId="64" xfId="1" applyNumberFormat="1" applyFont="1" applyFill="1" applyBorder="1" applyAlignment="1">
      <alignment horizontal="center" vertical="center"/>
    </xf>
    <xf numFmtId="1" fontId="4" fillId="0" borderId="0" xfId="0" applyNumberFormat="1" applyFont="1" applyAlignment="1">
      <alignment horizontal="center" vertical="center"/>
    </xf>
    <xf numFmtId="1" fontId="4" fillId="0" borderId="10" xfId="0" applyNumberFormat="1" applyFont="1" applyBorder="1" applyAlignment="1">
      <alignment horizontal="center" vertical="center"/>
    </xf>
    <xf numFmtId="0" fontId="4" fillId="9" borderId="1" xfId="0" applyFont="1" applyFill="1" applyBorder="1" applyAlignment="1">
      <alignment horizontal="center" vertical="center"/>
    </xf>
    <xf numFmtId="1" fontId="17" fillId="27" borderId="73" xfId="1" applyNumberFormat="1" applyFont="1" applyFill="1" applyBorder="1" applyAlignment="1">
      <alignment horizontal="center" vertical="center"/>
    </xf>
    <xf numFmtId="1" fontId="17" fillId="27" borderId="74" xfId="1" applyNumberFormat="1" applyFont="1" applyFill="1" applyBorder="1" applyAlignment="1">
      <alignment horizontal="center" vertical="center"/>
    </xf>
    <xf numFmtId="1" fontId="17" fillId="27" borderId="75" xfId="1" applyNumberFormat="1" applyFont="1" applyFill="1" applyBorder="1" applyAlignment="1">
      <alignment horizontal="center" vertical="center"/>
    </xf>
    <xf numFmtId="0" fontId="17" fillId="0" borderId="0" xfId="0" applyFont="1"/>
    <xf numFmtId="0" fontId="21" fillId="36" borderId="43" xfId="0" applyFont="1" applyFill="1" applyBorder="1" applyAlignment="1">
      <alignment horizontal="center" vertical="top"/>
    </xf>
    <xf numFmtId="0" fontId="21" fillId="36" borderId="44" xfId="0" applyFont="1" applyFill="1" applyBorder="1" applyAlignment="1">
      <alignment horizontal="center" vertical="top"/>
    </xf>
    <xf numFmtId="0" fontId="17" fillId="0" borderId="0" xfId="0" applyFont="1" applyAlignment="1">
      <alignment vertical="top"/>
    </xf>
    <xf numFmtId="0" fontId="21" fillId="25" borderId="45" xfId="0" applyFont="1" applyFill="1" applyBorder="1" applyAlignment="1">
      <alignment vertical="center"/>
    </xf>
    <xf numFmtId="0" fontId="17" fillId="25" borderId="46" xfId="0" applyFont="1" applyFill="1" applyBorder="1" applyAlignment="1">
      <alignment vertical="top"/>
    </xf>
    <xf numFmtId="0" fontId="17" fillId="25" borderId="47" xfId="0" applyFont="1" applyFill="1" applyBorder="1" applyAlignment="1">
      <alignment vertical="top"/>
    </xf>
    <xf numFmtId="0" fontId="17" fillId="35" borderId="48" xfId="0" applyFont="1" applyFill="1" applyBorder="1" applyAlignment="1">
      <alignment vertical="center"/>
    </xf>
    <xf numFmtId="0" fontId="17" fillId="0" borderId="46" xfId="0" applyFont="1" applyBorder="1" applyAlignment="1">
      <alignment vertical="top" wrapText="1"/>
    </xf>
    <xf numFmtId="0" fontId="22" fillId="26" borderId="48" xfId="0" applyFont="1" applyFill="1" applyBorder="1" applyAlignment="1">
      <alignment vertical="center"/>
    </xf>
    <xf numFmtId="0" fontId="23" fillId="26" borderId="46" xfId="0" applyFont="1" applyFill="1" applyBorder="1" applyAlignment="1">
      <alignment vertical="top"/>
    </xf>
    <xf numFmtId="0" fontId="17" fillId="27" borderId="48" xfId="0" applyFont="1" applyFill="1" applyBorder="1" applyAlignment="1">
      <alignment vertical="center"/>
    </xf>
    <xf numFmtId="0" fontId="24" fillId="30" borderId="48" xfId="0" applyFont="1" applyFill="1" applyBorder="1" applyAlignment="1">
      <alignment vertical="center"/>
    </xf>
    <xf numFmtId="0" fontId="17" fillId="30" borderId="46" xfId="0" applyFont="1" applyFill="1" applyBorder="1" applyAlignment="1">
      <alignment vertical="top"/>
    </xf>
    <xf numFmtId="0" fontId="17" fillId="30" borderId="47" xfId="0" applyFont="1" applyFill="1" applyBorder="1" applyAlignment="1">
      <alignment vertical="top"/>
    </xf>
    <xf numFmtId="0" fontId="17" fillId="31" borderId="48" xfId="0" applyFont="1" applyFill="1" applyBorder="1" applyAlignment="1">
      <alignment vertical="center"/>
    </xf>
    <xf numFmtId="0" fontId="21" fillId="33" borderId="48" xfId="0" applyFont="1" applyFill="1" applyBorder="1"/>
    <xf numFmtId="0" fontId="25" fillId="33" borderId="46" xfId="0" applyFont="1" applyFill="1" applyBorder="1"/>
    <xf numFmtId="0" fontId="17" fillId="34" borderId="48" xfId="0" applyFont="1" applyFill="1" applyBorder="1" applyAlignment="1">
      <alignment vertical="center"/>
    </xf>
    <xf numFmtId="0" fontId="17" fillId="34" borderId="51" xfId="0" applyFont="1" applyFill="1" applyBorder="1" applyAlignment="1">
      <alignment vertical="center"/>
    </xf>
    <xf numFmtId="0" fontId="17" fillId="0" borderId="52" xfId="0" applyFont="1" applyBorder="1" applyAlignment="1">
      <alignment vertical="top" wrapText="1"/>
    </xf>
    <xf numFmtId="0" fontId="17" fillId="0" borderId="0" xfId="0" applyFont="1" applyAlignment="1">
      <alignment vertical="center"/>
    </xf>
    <xf numFmtId="0" fontId="0" fillId="0" borderId="88" xfId="0" applyBorder="1"/>
    <xf numFmtId="0" fontId="0" fillId="0" borderId="89" xfId="0" applyBorder="1"/>
    <xf numFmtId="0" fontId="17" fillId="0" borderId="0" xfId="0" applyFont="1" applyAlignment="1">
      <alignment vertical="top" wrapText="1"/>
    </xf>
    <xf numFmtId="0" fontId="0" fillId="0" borderId="92" xfId="0" applyBorder="1"/>
    <xf numFmtId="0" fontId="0" fillId="0" borderId="93" xfId="0" applyBorder="1"/>
    <xf numFmtId="0" fontId="17" fillId="0" borderId="84" xfId="0" applyFont="1" applyBorder="1" applyAlignment="1" applyProtection="1">
      <alignment horizontal="center" vertical="center"/>
      <protection locked="0"/>
    </xf>
    <xf numFmtId="0" fontId="17" fillId="0" borderId="84" xfId="0" applyFont="1" applyBorder="1" applyAlignment="1" applyProtection="1">
      <alignment horizontal="center" vertical="center" wrapText="1"/>
      <protection locked="0"/>
    </xf>
    <xf numFmtId="164" fontId="27" fillId="0" borderId="85" xfId="0" applyNumberFormat="1" applyFont="1" applyBorder="1" applyAlignment="1" applyProtection="1">
      <alignment horizontal="center" vertical="center"/>
      <protection locked="0"/>
    </xf>
    <xf numFmtId="164" fontId="27" fillId="0" borderId="86" xfId="0" applyNumberFormat="1" applyFont="1" applyBorder="1" applyAlignment="1" applyProtection="1">
      <alignment horizontal="center" vertical="center"/>
      <protection locked="0"/>
    </xf>
    <xf numFmtId="164" fontId="27" fillId="0" borderId="87" xfId="0" applyNumberFormat="1" applyFont="1" applyBorder="1" applyAlignment="1" applyProtection="1">
      <alignment horizontal="center" vertical="center"/>
      <protection locked="0"/>
    </xf>
    <xf numFmtId="0" fontId="22" fillId="0" borderId="0" xfId="0" applyFont="1"/>
    <xf numFmtId="0" fontId="22" fillId="0" borderId="0" xfId="0" applyFont="1" applyAlignment="1">
      <alignment horizontal="center"/>
    </xf>
    <xf numFmtId="0" fontId="17" fillId="0" borderId="54" xfId="0" applyFont="1" applyBorder="1"/>
    <xf numFmtId="0" fontId="17" fillId="0" borderId="80" xfId="0" applyFont="1" applyBorder="1"/>
    <xf numFmtId="0" fontId="17" fillId="0" borderId="80" xfId="0" applyFont="1" applyBorder="1" applyAlignment="1">
      <alignment wrapText="1"/>
    </xf>
    <xf numFmtId="0" fontId="17" fillId="0" borderId="26" xfId="0" applyFont="1" applyBorder="1"/>
    <xf numFmtId="0" fontId="30" fillId="37" borderId="0" xfId="0" applyFont="1" applyFill="1" applyAlignment="1">
      <alignment horizontal="center"/>
    </xf>
    <xf numFmtId="0" fontId="31" fillId="37" borderId="0" xfId="0" applyFont="1" applyFill="1"/>
    <xf numFmtId="0" fontId="17" fillId="0" borderId="81" xfId="0" applyFont="1" applyBorder="1"/>
    <xf numFmtId="0" fontId="17" fillId="0" borderId="82" xfId="0" applyFont="1" applyBorder="1"/>
    <xf numFmtId="0" fontId="17" fillId="37" borderId="0" xfId="0" applyFont="1" applyFill="1"/>
    <xf numFmtId="0" fontId="3" fillId="3" borderId="2" xfId="0" applyFont="1" applyFill="1" applyBorder="1" applyAlignment="1">
      <alignment horizontal="center" vertical="center" wrapText="1"/>
    </xf>
    <xf numFmtId="164" fontId="13" fillId="23" borderId="39" xfId="1" applyNumberFormat="1" applyFont="1" applyFill="1" applyBorder="1" applyAlignment="1" applyProtection="1">
      <alignment horizontal="center" vertical="center" wrapText="1"/>
    </xf>
    <xf numFmtId="164" fontId="13" fillId="23" borderId="40" xfId="1" applyNumberFormat="1" applyFont="1" applyFill="1" applyBorder="1" applyAlignment="1" applyProtection="1">
      <alignment horizontal="center" vertical="center" wrapText="1"/>
    </xf>
    <xf numFmtId="164" fontId="13" fillId="23" borderId="41" xfId="1" applyNumberFormat="1" applyFont="1" applyFill="1" applyBorder="1" applyAlignment="1" applyProtection="1">
      <alignment horizontal="center" vertical="center" wrapText="1"/>
    </xf>
    <xf numFmtId="0" fontId="28" fillId="36" borderId="77" xfId="0" applyFont="1" applyFill="1" applyBorder="1" applyAlignment="1">
      <alignment wrapText="1"/>
    </xf>
    <xf numFmtId="0" fontId="17" fillId="0" borderId="2" xfId="0" applyFont="1" applyBorder="1"/>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0" xfId="0" applyFont="1" applyBorder="1" applyAlignment="1">
      <alignment horizontal="center" vertical="center"/>
    </xf>
    <xf numFmtId="0" fontId="17" fillId="7" borderId="0" xfId="0" applyFont="1" applyFill="1"/>
    <xf numFmtId="0" fontId="27" fillId="0" borderId="0" xfId="0" applyFont="1"/>
    <xf numFmtId="0" fontId="17" fillId="0" borderId="0" xfId="0" applyFont="1" applyAlignment="1">
      <alignment wrapText="1"/>
    </xf>
    <xf numFmtId="0" fontId="17" fillId="11" borderId="0" xfId="0" applyFont="1" applyFill="1"/>
    <xf numFmtId="0" fontId="27" fillId="7" borderId="0" xfId="0" applyFont="1" applyFill="1"/>
    <xf numFmtId="0" fontId="28" fillId="36" borderId="79" xfId="0" applyFont="1" applyFill="1" applyBorder="1" applyAlignment="1">
      <alignment vertical="center" wrapText="1"/>
    </xf>
    <xf numFmtId="0" fontId="13" fillId="27" borderId="34" xfId="0" applyFont="1" applyFill="1" applyBorder="1" applyAlignment="1">
      <alignment horizontal="center" vertical="center" wrapText="1"/>
    </xf>
    <xf numFmtId="0" fontId="13" fillId="27" borderId="33" xfId="0" applyFont="1" applyFill="1" applyBorder="1" applyAlignment="1">
      <alignment horizontal="center" vertical="center" wrapText="1"/>
    </xf>
    <xf numFmtId="0" fontId="13" fillId="27" borderId="37" xfId="0" applyFont="1" applyFill="1" applyBorder="1" applyAlignment="1">
      <alignment horizontal="center" vertical="center" wrapText="1"/>
    </xf>
    <xf numFmtId="0" fontId="13" fillId="31" borderId="34" xfId="0" applyFont="1" applyFill="1" applyBorder="1" applyAlignment="1">
      <alignment horizontal="center" vertical="center" wrapText="1"/>
    </xf>
    <xf numFmtId="0" fontId="13" fillId="31" borderId="37" xfId="0" applyFont="1" applyFill="1" applyBorder="1" applyAlignment="1">
      <alignment horizontal="center" vertical="center" wrapText="1"/>
    </xf>
    <xf numFmtId="0" fontId="13" fillId="34" borderId="34" xfId="0" applyFont="1" applyFill="1" applyBorder="1" applyAlignment="1">
      <alignment horizontal="center" vertical="center" wrapText="1"/>
    </xf>
    <xf numFmtId="0" fontId="13" fillId="34" borderId="33" xfId="0" applyFont="1" applyFill="1" applyBorder="1" applyAlignment="1">
      <alignment horizontal="center" vertical="center" wrapText="1"/>
    </xf>
    <xf numFmtId="0" fontId="13" fillId="34" borderId="31" xfId="0" applyFont="1" applyFill="1" applyBorder="1" applyAlignment="1">
      <alignment horizontal="center" vertical="center" wrapText="1"/>
    </xf>
    <xf numFmtId="0" fontId="17" fillId="0" borderId="0" xfId="0" applyFont="1" applyAlignment="1">
      <alignment horizontal="left" vertical="center" wrapText="1"/>
    </xf>
    <xf numFmtId="0" fontId="27" fillId="0" borderId="38" xfId="0" applyFont="1" applyBorder="1" applyAlignment="1">
      <alignment horizontal="center" vertical="center" wrapText="1"/>
    </xf>
    <xf numFmtId="0" fontId="27" fillId="0" borderId="38" xfId="0" applyFont="1" applyBorder="1" applyAlignment="1">
      <alignment horizontal="center" vertical="center"/>
    </xf>
    <xf numFmtId="0" fontId="17" fillId="0" borderId="0" xfId="0" applyFont="1" applyAlignment="1">
      <alignment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wrapText="1"/>
    </xf>
    <xf numFmtId="0" fontId="27" fillId="0" borderId="1" xfId="0" applyFont="1" applyBorder="1" applyAlignment="1">
      <alignment horizontal="center" vertical="center"/>
    </xf>
    <xf numFmtId="0" fontId="18" fillId="0" borderId="0" xfId="0" applyFont="1" applyAlignment="1">
      <alignment vertical="center" wrapText="1"/>
    </xf>
    <xf numFmtId="0" fontId="28" fillId="36" borderId="1" xfId="0" applyFont="1" applyFill="1" applyBorder="1"/>
    <xf numFmtId="0" fontId="28" fillId="36" borderId="10" xfId="0" applyFont="1" applyFill="1" applyBorder="1" applyAlignment="1">
      <alignment horizontal="center"/>
    </xf>
    <xf numFmtId="0" fontId="28" fillId="36" borderId="1" xfId="0" applyFont="1" applyFill="1" applyBorder="1" applyAlignment="1">
      <alignment horizontal="center"/>
    </xf>
    <xf numFmtId="0" fontId="27" fillId="36" borderId="2" xfId="0" applyFont="1" applyFill="1" applyBorder="1"/>
    <xf numFmtId="164" fontId="27" fillId="20" borderId="23" xfId="0" applyNumberFormat="1" applyFont="1" applyFill="1" applyBorder="1" applyAlignment="1">
      <alignment horizontal="center" vertical="center"/>
    </xf>
    <xf numFmtId="49" fontId="17" fillId="0" borderId="0" xfId="0" applyNumberFormat="1" applyFont="1" applyAlignment="1">
      <alignment wrapText="1"/>
    </xf>
    <xf numFmtId="49" fontId="17" fillId="0" borderId="0" xfId="0" applyNumberFormat="1" applyFont="1"/>
    <xf numFmtId="164" fontId="27" fillId="20" borderId="42" xfId="0" applyNumberFormat="1" applyFont="1" applyFill="1" applyBorder="1" applyAlignment="1">
      <alignment horizontal="center" vertical="center"/>
    </xf>
    <xf numFmtId="0" fontId="17" fillId="0" borderId="55" xfId="0" applyFont="1" applyBorder="1"/>
    <xf numFmtId="0" fontId="17" fillId="0" borderId="83" xfId="0" applyFont="1" applyBorder="1"/>
    <xf numFmtId="0" fontId="17" fillId="0" borderId="83" xfId="0" applyFont="1" applyBorder="1" applyAlignment="1">
      <alignment wrapText="1"/>
    </xf>
    <xf numFmtId="0" fontId="17" fillId="0" borderId="8" xfId="0" applyFont="1" applyBorder="1"/>
    <xf numFmtId="0" fontId="27" fillId="29" borderId="0" xfId="0" applyFont="1" applyFill="1"/>
    <xf numFmtId="0" fontId="32" fillId="0" borderId="18" xfId="0" applyFont="1" applyBorder="1"/>
    <xf numFmtId="0" fontId="28" fillId="0" borderId="12" xfId="0" applyFont="1" applyBorder="1"/>
    <xf numFmtId="0" fontId="27" fillId="0" borderId="17" xfId="0" applyFont="1" applyBorder="1"/>
    <xf numFmtId="0" fontId="27" fillId="0" borderId="28" xfId="0" applyFont="1" applyBorder="1"/>
    <xf numFmtId="0" fontId="17" fillId="29" borderId="0" xfId="0" applyFont="1" applyFill="1"/>
    <xf numFmtId="0" fontId="29" fillId="0" borderId="0" xfId="0" applyFont="1" applyAlignment="1">
      <alignment wrapText="1"/>
    </xf>
    <xf numFmtId="0" fontId="0" fillId="0" borderId="20" xfId="0" applyBorder="1" applyAlignment="1">
      <alignment horizontal="center" vertical="center" textRotation="90"/>
    </xf>
    <xf numFmtId="0" fontId="37" fillId="0" borderId="0" xfId="0" applyFont="1" applyAlignment="1">
      <alignment vertical="center"/>
    </xf>
    <xf numFmtId="0" fontId="17" fillId="25" borderId="4" xfId="0" applyFont="1" applyFill="1" applyBorder="1" applyAlignment="1">
      <alignment vertical="top"/>
    </xf>
    <xf numFmtId="0" fontId="23" fillId="26" borderId="4" xfId="0" applyFont="1" applyFill="1" applyBorder="1" applyAlignment="1">
      <alignment vertical="top"/>
    </xf>
    <xf numFmtId="0" fontId="17" fillId="0" borderId="4" xfId="0" applyFont="1" applyBorder="1" applyAlignment="1">
      <alignment vertical="center" wrapText="1"/>
    </xf>
    <xf numFmtId="0" fontId="17" fillId="0" borderId="4" xfId="0" applyFont="1" applyBorder="1" applyAlignment="1">
      <alignment vertical="top" wrapText="1"/>
    </xf>
    <xf numFmtId="0" fontId="17" fillId="30" borderId="4" xfId="0" applyFont="1" applyFill="1" applyBorder="1" applyAlignment="1">
      <alignment vertical="top"/>
    </xf>
    <xf numFmtId="0" fontId="11" fillId="0" borderId="4" xfId="0" applyFont="1" applyBorder="1" applyAlignment="1">
      <alignment vertical="top" wrapText="1"/>
    </xf>
    <xf numFmtId="0" fontId="25" fillId="33" borderId="4" xfId="0" applyFont="1" applyFill="1" applyBorder="1"/>
    <xf numFmtId="0" fontId="21" fillId="36" borderId="97" xfId="0" applyFont="1" applyFill="1" applyBorder="1" applyAlignment="1">
      <alignment horizontal="center" vertical="top"/>
    </xf>
    <xf numFmtId="0" fontId="17" fillId="0" borderId="98" xfId="0" applyFont="1" applyBorder="1" applyAlignment="1">
      <alignment vertical="top" wrapText="1"/>
    </xf>
    <xf numFmtId="0" fontId="17" fillId="26" borderId="47" xfId="0" applyFont="1" applyFill="1" applyBorder="1" applyAlignment="1">
      <alignment vertical="top"/>
    </xf>
    <xf numFmtId="0" fontId="17" fillId="33" borderId="47" xfId="0" applyFont="1" applyFill="1" applyBorder="1" applyAlignment="1">
      <alignment vertical="top"/>
    </xf>
    <xf numFmtId="0" fontId="18" fillId="0" borderId="0" xfId="0" applyFont="1" applyAlignment="1">
      <alignment horizontal="center" vertical="center"/>
    </xf>
    <xf numFmtId="0" fontId="17" fillId="0" borderId="0" xfId="0" applyFont="1" applyAlignment="1">
      <alignment horizontal="center" vertical="top"/>
    </xf>
    <xf numFmtId="0" fontId="40" fillId="0" borderId="47" xfId="2" applyBorder="1" applyAlignment="1">
      <alignment vertical="top" wrapText="1"/>
    </xf>
    <xf numFmtId="0" fontId="40" fillId="0" borderId="47" xfId="2" applyBorder="1" applyAlignment="1">
      <alignment vertical="top"/>
    </xf>
    <xf numFmtId="0" fontId="40" fillId="0" borderId="47" xfId="2" applyFill="1" applyBorder="1" applyAlignment="1">
      <alignment vertical="top"/>
    </xf>
    <xf numFmtId="0" fontId="40" fillId="0" borderId="53" xfId="2" applyBorder="1" applyAlignment="1">
      <alignment vertical="top"/>
    </xf>
    <xf numFmtId="0" fontId="40" fillId="0" borderId="50" xfId="2" applyBorder="1" applyAlignment="1">
      <alignment vertical="top"/>
    </xf>
    <xf numFmtId="0" fontId="0" fillId="0" borderId="0" xfId="0" applyAlignment="1">
      <alignment horizontal="center"/>
    </xf>
    <xf numFmtId="0" fontId="38" fillId="0" borderId="0" xfId="0" applyFont="1" applyAlignment="1">
      <alignment vertical="center"/>
    </xf>
    <xf numFmtId="0" fontId="38" fillId="0" borderId="19" xfId="0" applyFont="1"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4" fillId="0" borderId="17" xfId="0" applyFont="1" applyBorder="1" applyAlignment="1">
      <alignment horizontal="left" vertical="center" wrapText="1"/>
    </xf>
    <xf numFmtId="0" fontId="0" fillId="0" borderId="28" xfId="0" applyBorder="1" applyAlignment="1">
      <alignment horizontal="left" vertical="center" wrapText="1"/>
    </xf>
    <xf numFmtId="0" fontId="0" fillId="0" borderId="21" xfId="0" applyBorder="1" applyAlignment="1">
      <alignment horizontal="center" vertical="center" textRotation="90"/>
    </xf>
    <xf numFmtId="0" fontId="0" fillId="0" borderId="22" xfId="0" applyBorder="1" applyAlignment="1">
      <alignment horizontal="center" vertical="center" textRotation="90"/>
    </xf>
    <xf numFmtId="0" fontId="0" fillId="0" borderId="90" xfId="0" applyBorder="1" applyAlignment="1">
      <alignment horizontal="left" vertical="center" wrapText="1"/>
    </xf>
    <xf numFmtId="0" fontId="0" fillId="0" borderId="91" xfId="0" applyBorder="1" applyAlignment="1">
      <alignment horizontal="left" vertical="center" wrapText="1"/>
    </xf>
    <xf numFmtId="0" fontId="7" fillId="0" borderId="29" xfId="0" applyFont="1" applyBorder="1" applyAlignment="1">
      <alignment horizontal="left" vertical="center" wrapText="1"/>
    </xf>
    <xf numFmtId="0" fontId="0" fillId="0" borderId="16" xfId="0" applyBorder="1" applyAlignment="1">
      <alignment horizontal="left" vertical="center" wrapText="1"/>
    </xf>
    <xf numFmtId="0" fontId="0" fillId="0" borderId="29" xfId="0" applyBorder="1" applyAlignment="1">
      <alignment horizontal="left" vertical="center" wrapText="1"/>
    </xf>
    <xf numFmtId="0" fontId="0" fillId="0" borderId="20" xfId="0" applyBorder="1" applyAlignment="1">
      <alignment horizontal="center" vertical="center" textRotation="90"/>
    </xf>
    <xf numFmtId="0" fontId="7" fillId="0" borderId="11"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0" xfId="0" applyAlignment="1">
      <alignment horizontal="left" vertical="center" wrapText="1"/>
    </xf>
    <xf numFmtId="0" fontId="10" fillId="38" borderId="94" xfId="0" applyFont="1" applyFill="1" applyBorder="1" applyAlignment="1">
      <alignment horizontal="center" vertical="center"/>
    </xf>
    <xf numFmtId="0" fontId="0" fillId="38" borderId="95" xfId="0" applyFill="1" applyBorder="1" applyAlignment="1">
      <alignment horizontal="center" vertical="center"/>
    </xf>
    <xf numFmtId="0" fontId="0" fillId="38" borderId="96" xfId="0" applyFill="1" applyBorder="1" applyAlignment="1">
      <alignment horizontal="center" vertical="center"/>
    </xf>
    <xf numFmtId="0" fontId="40" fillId="0" borderId="17" xfId="2" applyBorder="1" applyAlignment="1">
      <alignment horizontal="center" vertical="center" wrapText="1"/>
    </xf>
    <xf numFmtId="0" fontId="40" fillId="0" borderId="28" xfId="2" applyBorder="1" applyAlignment="1">
      <alignment horizontal="center" vertical="center" wrapText="1"/>
    </xf>
    <xf numFmtId="0" fontId="0" fillId="0" borderId="105" xfId="0" applyBorder="1" applyAlignment="1">
      <alignment horizontal="center" vertical="center" textRotation="90"/>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0" borderId="29" xfId="0" applyBorder="1" applyAlignment="1">
      <alignment horizontal="center" vertical="center" textRotation="90"/>
    </xf>
    <xf numFmtId="0" fontId="0" fillId="0" borderId="17" xfId="0" applyBorder="1" applyAlignment="1">
      <alignment horizontal="center" vertical="center" textRotation="90"/>
    </xf>
    <xf numFmtId="0" fontId="0" fillId="0" borderId="18" xfId="0" applyBorder="1" applyAlignment="1">
      <alignment horizontal="center" vertical="center" textRotation="90"/>
    </xf>
    <xf numFmtId="0" fontId="0" fillId="0" borderId="21" xfId="0" applyBorder="1" applyAlignment="1">
      <alignment horizontal="center" vertical="center" textRotation="90" wrapText="1"/>
    </xf>
    <xf numFmtId="0" fontId="0" fillId="0" borderId="22" xfId="0" applyBorder="1" applyAlignment="1">
      <alignment horizontal="center" vertical="center" textRotation="90" wrapText="1"/>
    </xf>
    <xf numFmtId="0" fontId="35" fillId="21" borderId="18" xfId="0" applyFont="1" applyFill="1" applyBorder="1" applyAlignment="1">
      <alignment horizontal="left" vertical="center" wrapText="1"/>
    </xf>
    <xf numFmtId="0" fontId="8" fillId="21" borderId="27" xfId="0" applyFont="1" applyFill="1" applyBorder="1" applyAlignment="1">
      <alignment horizontal="left" vertical="center" wrapText="1"/>
    </xf>
    <xf numFmtId="0" fontId="9" fillId="38" borderId="18" xfId="0" applyFont="1" applyFill="1" applyBorder="1" applyAlignment="1">
      <alignment horizontal="center" vertical="center" wrapText="1"/>
    </xf>
    <xf numFmtId="0" fontId="9" fillId="38" borderId="32" xfId="0" applyFont="1" applyFill="1" applyBorder="1" applyAlignment="1">
      <alignment horizontal="center" vertical="center" wrapText="1"/>
    </xf>
    <xf numFmtId="0" fontId="9" fillId="38" borderId="12" xfId="0" applyFont="1" applyFill="1" applyBorder="1" applyAlignment="1">
      <alignment horizontal="center" vertical="center" wrapText="1"/>
    </xf>
    <xf numFmtId="0" fontId="0" fillId="6" borderId="20" xfId="0" applyFill="1" applyBorder="1" applyAlignment="1">
      <alignment horizontal="left" wrapText="1"/>
    </xf>
    <xf numFmtId="0" fontId="0" fillId="6" borderId="21" xfId="0" applyFill="1" applyBorder="1" applyAlignment="1">
      <alignment horizontal="left" wrapText="1"/>
    </xf>
    <xf numFmtId="0" fontId="0" fillId="6" borderId="22" xfId="0" applyFill="1" applyBorder="1" applyAlignment="1">
      <alignment horizontal="left" wrapText="1"/>
    </xf>
    <xf numFmtId="0" fontId="22" fillId="26" borderId="11" xfId="0" applyFont="1" applyFill="1" applyBorder="1" applyAlignment="1">
      <alignment horizontal="center" vertical="center"/>
    </xf>
    <xf numFmtId="0" fontId="22" fillId="26" borderId="32" xfId="0" applyFont="1" applyFill="1" applyBorder="1" applyAlignment="1">
      <alignment horizontal="center" vertical="center"/>
    </xf>
    <xf numFmtId="0" fontId="22" fillId="26" borderId="12" xfId="0" applyFont="1" applyFill="1" applyBorder="1" applyAlignment="1">
      <alignment horizontal="center" vertical="center"/>
    </xf>
    <xf numFmtId="0" fontId="16" fillId="30" borderId="11" xfId="0" applyFont="1" applyFill="1" applyBorder="1" applyAlignment="1">
      <alignment horizontal="center" vertical="center" wrapText="1"/>
    </xf>
    <xf numFmtId="0" fontId="16" fillId="30" borderId="12" xfId="0" applyFont="1" applyFill="1" applyBorder="1" applyAlignment="1">
      <alignment horizontal="center" vertical="center" wrapText="1"/>
    </xf>
    <xf numFmtId="0" fontId="16" fillId="33" borderId="11" xfId="0" applyFont="1" applyFill="1" applyBorder="1" applyAlignment="1">
      <alignment horizontal="center" vertical="center" wrapText="1"/>
    </xf>
    <xf numFmtId="0" fontId="16" fillId="33" borderId="32"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17" fillId="36" borderId="4" xfId="0" applyFont="1" applyFill="1" applyBorder="1" applyAlignment="1">
      <alignment horizontal="center" vertical="center"/>
    </xf>
    <xf numFmtId="0" fontId="22" fillId="36" borderId="4" xfId="0" applyFont="1" applyFill="1" applyBorder="1" applyAlignment="1">
      <alignment horizontal="center" wrapText="1"/>
    </xf>
    <xf numFmtId="0" fontId="21" fillId="29" borderId="0" xfId="0" applyFont="1" applyFill="1" applyAlignment="1">
      <alignment horizontal="center" vertical="center" wrapText="1"/>
    </xf>
    <xf numFmtId="0" fontId="21" fillId="29" borderId="57" xfId="0" applyFont="1" applyFill="1" applyBorder="1" applyAlignment="1">
      <alignment horizontal="center" vertical="center" wrapText="1"/>
    </xf>
    <xf numFmtId="0" fontId="27" fillId="0" borderId="81" xfId="0" applyFont="1" applyBorder="1" applyAlignment="1">
      <alignment horizontal="center" vertical="center" wrapText="1"/>
    </xf>
    <xf numFmtId="0" fontId="27" fillId="0" borderId="0" xfId="0" applyFont="1" applyAlignment="1">
      <alignment horizontal="center" vertical="center" wrapText="1"/>
    </xf>
    <xf numFmtId="0" fontId="27" fillId="0" borderId="82" xfId="0" applyFont="1" applyBorder="1" applyAlignment="1">
      <alignment horizontal="center" vertical="center" wrapText="1"/>
    </xf>
    <xf numFmtId="0" fontId="27" fillId="0" borderId="18" xfId="0" applyFont="1" applyBorder="1" applyAlignment="1">
      <alignment horizontal="left" vertical="top" wrapText="1"/>
    </xf>
    <xf numFmtId="0" fontId="27" fillId="0" borderId="27" xfId="0" applyFont="1" applyBorder="1" applyAlignment="1">
      <alignment horizontal="left" vertical="top" wrapText="1"/>
    </xf>
    <xf numFmtId="0" fontId="22" fillId="25" borderId="11" xfId="0" applyFont="1" applyFill="1" applyBorder="1" applyAlignment="1">
      <alignment horizontal="center" vertical="center"/>
    </xf>
    <xf numFmtId="0" fontId="22" fillId="25" borderId="32" xfId="0" applyFont="1" applyFill="1" applyBorder="1" applyAlignment="1">
      <alignment horizontal="center" vertical="center"/>
    </xf>
    <xf numFmtId="0" fontId="22" fillId="25" borderId="12" xfId="0" applyFont="1" applyFill="1" applyBorder="1" applyAlignment="1">
      <alignment horizontal="center" vertical="center"/>
    </xf>
    <xf numFmtId="0" fontId="33" fillId="37" borderId="0" xfId="0" applyFont="1" applyFill="1" applyAlignment="1">
      <alignment horizontal="center"/>
    </xf>
    <xf numFmtId="0" fontId="22" fillId="0" borderId="83" xfId="0" applyFont="1" applyBorder="1" applyAlignment="1">
      <alignment horizontal="center"/>
    </xf>
    <xf numFmtId="0" fontId="27" fillId="0" borderId="4" xfId="0" applyFont="1" applyBorder="1" applyAlignment="1">
      <alignment horizontal="center" vertical="center"/>
    </xf>
    <xf numFmtId="0" fontId="17" fillId="13" borderId="4" xfId="0" applyFont="1" applyFill="1" applyBorder="1" applyAlignment="1">
      <alignment horizontal="center" vertical="center"/>
    </xf>
    <xf numFmtId="0" fontId="17" fillId="0" borderId="4" xfId="0" applyFont="1" applyBorder="1" applyAlignment="1">
      <alignment horizontal="center" wrapText="1"/>
    </xf>
    <xf numFmtId="10" fontId="17" fillId="36" borderId="4" xfId="0" applyNumberFormat="1" applyFont="1" applyFill="1" applyBorder="1" applyAlignment="1">
      <alignment horizontal="center" vertical="center"/>
    </xf>
    <xf numFmtId="0" fontId="32" fillId="36" borderId="11" xfId="0" applyFont="1" applyFill="1" applyBorder="1" applyAlignment="1">
      <alignment horizontal="center" vertical="center"/>
    </xf>
    <xf numFmtId="0" fontId="32" fillId="36" borderId="12" xfId="0" applyFont="1" applyFill="1" applyBorder="1" applyAlignment="1">
      <alignment horizontal="center" vertical="center"/>
    </xf>
    <xf numFmtId="0" fontId="28" fillId="36" borderId="13" xfId="0" applyFont="1" applyFill="1" applyBorder="1" applyAlignment="1">
      <alignment horizontal="center" vertical="center" wrapText="1"/>
    </xf>
    <xf numFmtId="0" fontId="28" fillId="36" borderId="78" xfId="0" applyFont="1" applyFill="1" applyBorder="1" applyAlignment="1">
      <alignment horizontal="center" vertical="center" wrapText="1"/>
    </xf>
    <xf numFmtId="0" fontId="21" fillId="36" borderId="15" xfId="0" applyFont="1" applyFill="1" applyBorder="1" applyAlignment="1">
      <alignment horizontal="center"/>
    </xf>
    <xf numFmtId="0" fontId="21" fillId="36" borderId="14" xfId="0" applyFont="1" applyFill="1" applyBorder="1" applyAlignment="1">
      <alignment horizontal="center"/>
    </xf>
    <xf numFmtId="0" fontId="17" fillId="0" borderId="99" xfId="0" applyFont="1" applyBorder="1" applyAlignment="1">
      <alignment horizontal="left" vertical="top" wrapText="1"/>
    </xf>
    <xf numFmtId="0" fontId="17" fillId="0" borderId="100" xfId="0" applyFont="1" applyBorder="1" applyAlignment="1">
      <alignment horizontal="left" vertical="top" wrapText="1"/>
    </xf>
    <xf numFmtId="0" fontId="17" fillId="0" borderId="101" xfId="0" applyFont="1" applyBorder="1" applyAlignment="1">
      <alignment horizontal="left" vertical="top" wrapText="1"/>
    </xf>
    <xf numFmtId="0" fontId="11" fillId="0" borderId="7" xfId="0" applyFont="1" applyBorder="1" applyAlignment="1">
      <alignment horizontal="left" vertical="center" wrapText="1"/>
    </xf>
    <xf numFmtId="0" fontId="11" fillId="0" borderId="24" xfId="0" applyFont="1" applyBorder="1" applyAlignment="1">
      <alignment horizontal="left" vertical="center" wrapText="1"/>
    </xf>
    <xf numFmtId="0" fontId="11" fillId="0" borderId="9" xfId="0" applyFont="1" applyBorder="1" applyAlignment="1">
      <alignment horizontal="left" vertical="center" wrapText="1"/>
    </xf>
    <xf numFmtId="0" fontId="17" fillId="27" borderId="102" xfId="0" applyFont="1" applyFill="1" applyBorder="1" applyAlignment="1">
      <alignment horizontal="left" vertical="center"/>
    </xf>
    <xf numFmtId="0" fontId="17" fillId="27" borderId="103" xfId="0" applyFont="1" applyFill="1" applyBorder="1" applyAlignment="1">
      <alignment horizontal="left" vertical="center"/>
    </xf>
    <xf numFmtId="0" fontId="17" fillId="27" borderId="104" xfId="0" applyFont="1" applyFill="1" applyBorder="1" applyAlignment="1">
      <alignment horizontal="left" vertical="center"/>
    </xf>
    <xf numFmtId="0" fontId="17" fillId="0" borderId="7" xfId="0" applyFont="1" applyBorder="1" applyAlignment="1">
      <alignment horizontal="center" vertical="center" wrapText="1"/>
    </xf>
    <xf numFmtId="0" fontId="17" fillId="0" borderId="24" xfId="0" applyFont="1" applyBorder="1" applyAlignment="1">
      <alignment horizontal="center" vertical="center" wrapText="1"/>
    </xf>
    <xf numFmtId="0" fontId="40" fillId="0" borderId="49" xfId="2" applyBorder="1" applyAlignment="1">
      <alignment horizontal="center" vertical="top"/>
    </xf>
    <xf numFmtId="0" fontId="40" fillId="0" borderId="50" xfId="2" applyBorder="1" applyAlignment="1">
      <alignment horizontal="center" vertical="top"/>
    </xf>
  </cellXfs>
  <cellStyles count="3">
    <cellStyle name="Comma" xfId="1" builtinId="3"/>
    <cellStyle name="Hyperlink" xfId="2" builtinId="8"/>
    <cellStyle name="Normal" xfId="0" builtinId="0"/>
  </cellStyles>
  <dxfs count="25">
    <dxf>
      <font>
        <color rgb="FF9C0006"/>
      </font>
      <fill>
        <patternFill>
          <bgColor rgb="FFFFC7CE"/>
        </patternFill>
      </fill>
    </dxf>
    <dxf>
      <font>
        <color rgb="FF9C6500"/>
      </font>
      <fill>
        <patternFill>
          <bgColor theme="9"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theme="9" tint="0.3999450666829432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006100"/>
      </font>
      <fill>
        <patternFill>
          <bgColor rgb="FFC6EFCE"/>
        </patternFill>
      </fill>
    </dxf>
    <dxf>
      <font>
        <color rgb="FFFF0000"/>
      </font>
      <fill>
        <patternFill patternType="solid">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8BB8E1"/>
      <color rgb="FFA17FBB"/>
      <color rgb="FFF19B61"/>
      <color rgb="FF0B1956"/>
      <color rgb="FFE1DFDF"/>
      <color rgb="FFEEECE1"/>
      <color rgb="FFEAF3FA"/>
      <color rgb="FFF4F9F1"/>
      <color rgb="FFEBE4F0"/>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-6600825</xdr:colOff>
      <xdr:row>18</xdr:row>
      <xdr:rowOff>0</xdr:rowOff>
    </xdr:from>
    <xdr:to>
      <xdr:col>0</xdr:col>
      <xdr:colOff>-6595110</xdr:colOff>
      <xdr:row>18</xdr:row>
      <xdr:rowOff>0</xdr:rowOff>
    </xdr:to>
    <xdr:pic>
      <xdr:nvPicPr>
        <xdr:cNvPr id="2" name="Picture 1">
          <a:extLst>
            <a:ext uri="{FF2B5EF4-FFF2-40B4-BE49-F238E27FC236}">
              <a16:creationId xmlns:a16="http://schemas.microsoft.com/office/drawing/2014/main" id="{BC51E1A7-E7E9-43AF-BE10-C80A9CA9802D}"/>
            </a:ext>
            <a:ext uri="{147F2762-F138-4A5C-976F-8EAC2B608ADB}">
              <a16:predDERef xmlns:a16="http://schemas.microsoft.com/office/drawing/2014/main" pred="{A773B92C-95A8-EDE5-347C-EEFE37DD05DA}"/>
            </a:ext>
          </a:extLst>
        </xdr:cNvPr>
        <xdr:cNvPicPr>
          <a:picLocks noChangeAspect="1"/>
        </xdr:cNvPicPr>
      </xdr:nvPicPr>
      <xdr:blipFill>
        <a:blip xmlns:r="http://schemas.openxmlformats.org/officeDocument/2006/relationships" r:embed="rId1"/>
        <a:stretch>
          <a:fillRect/>
        </a:stretch>
      </xdr:blipFill>
      <xdr:spPr>
        <a:xfrm>
          <a:off x="-6600825" y="1343025"/>
          <a:ext cx="0" cy="0"/>
        </a:xfrm>
        <a:prstGeom prst="rect">
          <a:avLst/>
        </a:prstGeom>
      </xdr:spPr>
    </xdr:pic>
    <xdr:clientData/>
  </xdr:twoCellAnchor>
  <xdr:twoCellAnchor>
    <xdr:from>
      <xdr:col>3</xdr:col>
      <xdr:colOff>1009650</xdr:colOff>
      <xdr:row>13</xdr:row>
      <xdr:rowOff>219075</xdr:rowOff>
    </xdr:from>
    <xdr:to>
      <xdr:col>3</xdr:col>
      <xdr:colOff>2028825</xdr:colOff>
      <xdr:row>14</xdr:row>
      <xdr:rowOff>342900</xdr:rowOff>
    </xdr:to>
    <xdr:sp macro="" textlink="">
      <xdr:nvSpPr>
        <xdr:cNvPr id="3" name="Left Arrow 2">
          <a:extLst>
            <a:ext uri="{FF2B5EF4-FFF2-40B4-BE49-F238E27FC236}">
              <a16:creationId xmlns:a16="http://schemas.microsoft.com/office/drawing/2014/main" id="{A87F25C2-29CB-4742-9C83-C23634B3E28B}"/>
            </a:ext>
            <a:ext uri="{147F2762-F138-4A5C-976F-8EAC2B608ADB}">
              <a16:predDERef xmlns:a16="http://schemas.microsoft.com/office/drawing/2014/main" pred="{BC51E1A7-E7E9-43AF-BE10-C80A9CA9802D}"/>
            </a:ext>
          </a:extLst>
        </xdr:cNvPr>
        <xdr:cNvSpPr/>
      </xdr:nvSpPr>
      <xdr:spPr>
        <a:xfrm>
          <a:off x="5895975" y="2362200"/>
          <a:ext cx="1019175" cy="714375"/>
        </a:xfrm>
        <a:prstGeom prst="leftArrow">
          <a:avLst/>
        </a:prstGeom>
        <a:solidFill>
          <a:srgbClr val="0B1956"/>
        </a:solidFill>
        <a:ln>
          <a:solidFill>
            <a:srgbClr val="0B1956"/>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editAs="oneCell">
    <xdr:from>
      <xdr:col>2</xdr:col>
      <xdr:colOff>66675</xdr:colOff>
      <xdr:row>12</xdr:row>
      <xdr:rowOff>123825</xdr:rowOff>
    </xdr:from>
    <xdr:to>
      <xdr:col>3</xdr:col>
      <xdr:colOff>990600</xdr:colOff>
      <xdr:row>14</xdr:row>
      <xdr:rowOff>461010</xdr:rowOff>
    </xdr:to>
    <xdr:pic>
      <xdr:nvPicPr>
        <xdr:cNvPr id="4" name="Picture 3">
          <a:extLst>
            <a:ext uri="{FF2B5EF4-FFF2-40B4-BE49-F238E27FC236}">
              <a16:creationId xmlns:a16="http://schemas.microsoft.com/office/drawing/2014/main" id="{1CEBD3F9-8F8E-8B03-E282-C3D75B364CC5}"/>
            </a:ext>
            <a:ext uri="{147F2762-F138-4A5C-976F-8EAC2B608ADB}">
              <a16:predDERef xmlns:a16="http://schemas.microsoft.com/office/drawing/2014/main" pred="{A87F25C2-29CB-4742-9C83-C23634B3E28B}"/>
            </a:ext>
          </a:extLst>
        </xdr:cNvPr>
        <xdr:cNvPicPr>
          <a:picLocks noChangeAspect="1"/>
        </xdr:cNvPicPr>
      </xdr:nvPicPr>
      <xdr:blipFill>
        <a:blip xmlns:r="http://schemas.openxmlformats.org/officeDocument/2006/relationships" r:embed="rId1"/>
        <a:stretch>
          <a:fillRect/>
        </a:stretch>
      </xdr:blipFill>
      <xdr:spPr>
        <a:xfrm>
          <a:off x="1514475" y="8886825"/>
          <a:ext cx="4572000" cy="1524000"/>
        </a:xfrm>
        <a:prstGeom prst="rect">
          <a:avLst/>
        </a:prstGeom>
      </xdr:spPr>
    </xdr:pic>
    <xdr:clientData/>
  </xdr:twoCellAnchor>
  <xdr:twoCellAnchor editAs="oneCell">
    <xdr:from>
      <xdr:col>2</xdr:col>
      <xdr:colOff>581025</xdr:colOff>
      <xdr:row>9</xdr:row>
      <xdr:rowOff>333376</xdr:rowOff>
    </xdr:from>
    <xdr:to>
      <xdr:col>3</xdr:col>
      <xdr:colOff>1485900</xdr:colOff>
      <xdr:row>10</xdr:row>
      <xdr:rowOff>2433776</xdr:rowOff>
    </xdr:to>
    <xdr:pic>
      <xdr:nvPicPr>
        <xdr:cNvPr id="8" name="Picture 7">
          <a:extLst>
            <a:ext uri="{FF2B5EF4-FFF2-40B4-BE49-F238E27FC236}">
              <a16:creationId xmlns:a16="http://schemas.microsoft.com/office/drawing/2014/main" id="{6BAFC26A-890B-B0A2-F700-E295C320CB29}"/>
            </a:ext>
          </a:extLst>
        </xdr:cNvPr>
        <xdr:cNvPicPr>
          <a:picLocks noChangeAspect="1"/>
        </xdr:cNvPicPr>
      </xdr:nvPicPr>
      <xdr:blipFill>
        <a:blip xmlns:r="http://schemas.openxmlformats.org/officeDocument/2006/relationships" r:embed="rId2"/>
        <a:stretch>
          <a:fillRect/>
        </a:stretch>
      </xdr:blipFill>
      <xdr:spPr>
        <a:xfrm>
          <a:off x="2028825" y="4229101"/>
          <a:ext cx="4552950" cy="2561410"/>
        </a:xfrm>
        <a:prstGeom prst="rect">
          <a:avLst/>
        </a:prstGeom>
      </xdr:spPr>
    </xdr:pic>
    <xdr:clientData/>
  </xdr:twoCellAnchor>
  <xdr:twoCellAnchor editAs="oneCell">
    <xdr:from>
      <xdr:col>2</xdr:col>
      <xdr:colOff>342900</xdr:colOff>
      <xdr:row>18</xdr:row>
      <xdr:rowOff>504825</xdr:rowOff>
    </xdr:from>
    <xdr:to>
      <xdr:col>3</xdr:col>
      <xdr:colOff>1444652</xdr:colOff>
      <xdr:row>24</xdr:row>
      <xdr:rowOff>461219</xdr:rowOff>
    </xdr:to>
    <xdr:pic>
      <xdr:nvPicPr>
        <xdr:cNvPr id="11" name="Picture 10">
          <a:extLst>
            <a:ext uri="{FF2B5EF4-FFF2-40B4-BE49-F238E27FC236}">
              <a16:creationId xmlns:a16="http://schemas.microsoft.com/office/drawing/2014/main" id="{2AA12384-8063-E4B2-21BE-471B8E2ECDC4}"/>
            </a:ext>
          </a:extLst>
        </xdr:cNvPr>
        <xdr:cNvPicPr>
          <a:picLocks noChangeAspect="1"/>
        </xdr:cNvPicPr>
      </xdr:nvPicPr>
      <xdr:blipFill>
        <a:blip xmlns:r="http://schemas.openxmlformats.org/officeDocument/2006/relationships" r:embed="rId3"/>
        <a:stretch>
          <a:fillRect/>
        </a:stretch>
      </xdr:blipFill>
      <xdr:spPr>
        <a:xfrm>
          <a:off x="1790700" y="15982950"/>
          <a:ext cx="4744112" cy="1495634"/>
        </a:xfrm>
        <a:prstGeom prst="rect">
          <a:avLst/>
        </a:prstGeom>
      </xdr:spPr>
    </xdr:pic>
    <xdr:clientData/>
  </xdr:twoCellAnchor>
  <xdr:twoCellAnchor editAs="oneCell">
    <xdr:from>
      <xdr:col>2</xdr:col>
      <xdr:colOff>1257300</xdr:colOff>
      <xdr:row>27</xdr:row>
      <xdr:rowOff>1162050</xdr:rowOff>
    </xdr:from>
    <xdr:to>
      <xdr:col>3</xdr:col>
      <xdr:colOff>720523</xdr:colOff>
      <xdr:row>28</xdr:row>
      <xdr:rowOff>2095832</xdr:rowOff>
    </xdr:to>
    <xdr:pic>
      <xdr:nvPicPr>
        <xdr:cNvPr id="12" name="Picture 11">
          <a:extLst>
            <a:ext uri="{FF2B5EF4-FFF2-40B4-BE49-F238E27FC236}">
              <a16:creationId xmlns:a16="http://schemas.microsoft.com/office/drawing/2014/main" id="{80524621-1F5D-393A-6F8E-089C6BD58BA4}"/>
            </a:ext>
            <a:ext uri="{147F2762-F138-4A5C-976F-8EAC2B608ADB}">
              <a16:predDERef xmlns:a16="http://schemas.microsoft.com/office/drawing/2014/main" pred="{2AA12384-8063-E4B2-21BE-471B8E2ECDC4}"/>
            </a:ext>
          </a:extLst>
        </xdr:cNvPr>
        <xdr:cNvPicPr>
          <a:picLocks noChangeAspect="1"/>
        </xdr:cNvPicPr>
      </xdr:nvPicPr>
      <xdr:blipFill>
        <a:blip xmlns:r="http://schemas.openxmlformats.org/officeDocument/2006/relationships" r:embed="rId4"/>
        <a:stretch>
          <a:fillRect/>
        </a:stretch>
      </xdr:blipFill>
      <xdr:spPr>
        <a:xfrm>
          <a:off x="2705100" y="19450050"/>
          <a:ext cx="3105583" cy="2381582"/>
        </a:xfrm>
        <a:prstGeom prst="rect">
          <a:avLst/>
        </a:prstGeom>
      </xdr:spPr>
    </xdr:pic>
    <xdr:clientData/>
  </xdr:twoCellAnchor>
  <xdr:twoCellAnchor editAs="oneCell">
    <xdr:from>
      <xdr:col>2</xdr:col>
      <xdr:colOff>499112</xdr:colOff>
      <xdr:row>16</xdr:row>
      <xdr:rowOff>441324</xdr:rowOff>
    </xdr:from>
    <xdr:to>
      <xdr:col>3</xdr:col>
      <xdr:colOff>1594485</xdr:colOff>
      <xdr:row>17</xdr:row>
      <xdr:rowOff>1787560</xdr:rowOff>
    </xdr:to>
    <xdr:pic>
      <xdr:nvPicPr>
        <xdr:cNvPr id="5" name="Picture 4">
          <a:extLst>
            <a:ext uri="{FF2B5EF4-FFF2-40B4-BE49-F238E27FC236}">
              <a16:creationId xmlns:a16="http://schemas.microsoft.com/office/drawing/2014/main" id="{6DCF8275-1FC4-EFD3-06D7-C3C322A67759}"/>
            </a:ext>
          </a:extLst>
        </xdr:cNvPr>
        <xdr:cNvPicPr>
          <a:picLocks noChangeAspect="1"/>
        </xdr:cNvPicPr>
      </xdr:nvPicPr>
      <xdr:blipFill>
        <a:blip xmlns:r="http://schemas.openxmlformats.org/officeDocument/2006/relationships" r:embed="rId5"/>
        <a:stretch>
          <a:fillRect/>
        </a:stretch>
      </xdr:blipFill>
      <xdr:spPr>
        <a:xfrm>
          <a:off x="1946912" y="12778104"/>
          <a:ext cx="4745353" cy="2062516"/>
        </a:xfrm>
        <a:prstGeom prst="rect">
          <a:avLst/>
        </a:prstGeom>
      </xdr:spPr>
    </xdr:pic>
    <xdr:clientData/>
  </xdr:twoCellAnchor>
  <xdr:twoCellAnchor editAs="oneCell">
    <xdr:from>
      <xdr:col>2</xdr:col>
      <xdr:colOff>1123951</xdr:colOff>
      <xdr:row>0</xdr:row>
      <xdr:rowOff>104776</xdr:rowOff>
    </xdr:from>
    <xdr:to>
      <xdr:col>2</xdr:col>
      <xdr:colOff>3429001</xdr:colOff>
      <xdr:row>1</xdr:row>
      <xdr:rowOff>21619</xdr:rowOff>
    </xdr:to>
    <xdr:pic>
      <xdr:nvPicPr>
        <xdr:cNvPr id="6" name="Picture 5">
          <a:extLst>
            <a:ext uri="{FF2B5EF4-FFF2-40B4-BE49-F238E27FC236}">
              <a16:creationId xmlns:a16="http://schemas.microsoft.com/office/drawing/2014/main" id="{3D0D11E2-889A-20B2-F735-D65D820B0FA1}"/>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30435" b="25652"/>
        <a:stretch>
          <a:fillRect/>
        </a:stretch>
      </xdr:blipFill>
      <xdr:spPr bwMode="auto">
        <a:xfrm>
          <a:off x="2571751" y="104776"/>
          <a:ext cx="2305050" cy="101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93766</xdr:colOff>
      <xdr:row>11</xdr:row>
      <xdr:rowOff>33057</xdr:rowOff>
    </xdr:from>
    <xdr:to>
      <xdr:col>7</xdr:col>
      <xdr:colOff>288881</xdr:colOff>
      <xdr:row>20</xdr:row>
      <xdr:rowOff>60287</xdr:rowOff>
    </xdr:to>
    <xdr:pic>
      <xdr:nvPicPr>
        <xdr:cNvPr id="4" name="Picture 3">
          <a:extLst>
            <a:ext uri="{FF2B5EF4-FFF2-40B4-BE49-F238E27FC236}">
              <a16:creationId xmlns:a16="http://schemas.microsoft.com/office/drawing/2014/main" id="{0A3F7E0F-28DE-DDA2-2971-4C4006B7837F}"/>
            </a:ext>
            <a:ext uri="{147F2762-F138-4A5C-976F-8EAC2B608ADB}">
              <a16:predDERef xmlns:a16="http://schemas.microsoft.com/office/drawing/2014/main" pred="{A773B92C-95A8-EDE5-347C-EEFE37DD05DA}"/>
            </a:ext>
          </a:extLst>
        </xdr:cNvPr>
        <xdr:cNvPicPr>
          <a:picLocks noChangeAspect="1"/>
        </xdr:cNvPicPr>
      </xdr:nvPicPr>
      <xdr:blipFill>
        <a:blip xmlns:r="http://schemas.openxmlformats.org/officeDocument/2006/relationships" r:embed="rId1"/>
        <a:stretch>
          <a:fillRect/>
        </a:stretch>
      </xdr:blipFill>
      <xdr:spPr>
        <a:xfrm>
          <a:off x="698884" y="3607733"/>
          <a:ext cx="7605789" cy="2533090"/>
        </a:xfrm>
        <a:prstGeom prst="rect">
          <a:avLst/>
        </a:prstGeom>
      </xdr:spPr>
    </xdr:pic>
    <xdr:clientData/>
  </xdr:twoCellAnchor>
  <xdr:twoCellAnchor>
    <xdr:from>
      <xdr:col>6</xdr:col>
      <xdr:colOff>341779</xdr:colOff>
      <xdr:row>16</xdr:row>
      <xdr:rowOff>181537</xdr:rowOff>
    </xdr:from>
    <xdr:to>
      <xdr:col>7</xdr:col>
      <xdr:colOff>347382</xdr:colOff>
      <xdr:row>19</xdr:row>
      <xdr:rowOff>1122</xdr:rowOff>
    </xdr:to>
    <xdr:sp macro="" textlink="">
      <xdr:nvSpPr>
        <xdr:cNvPr id="3" name="Left Arrow 2">
          <a:extLst>
            <a:ext uri="{FF2B5EF4-FFF2-40B4-BE49-F238E27FC236}">
              <a16:creationId xmlns:a16="http://schemas.microsoft.com/office/drawing/2014/main" id="{A773B92C-95A8-EDE5-347C-EEFE37DD05DA}"/>
            </a:ext>
            <a:ext uri="{147F2762-F138-4A5C-976F-8EAC2B608ADB}">
              <a16:predDERef xmlns:a16="http://schemas.microsoft.com/office/drawing/2014/main" pred="{0A3F7E0F-28DE-DDA2-2971-4C4006B7837F}"/>
            </a:ext>
          </a:extLst>
        </xdr:cNvPr>
        <xdr:cNvSpPr/>
      </xdr:nvSpPr>
      <xdr:spPr>
        <a:xfrm>
          <a:off x="7780804" y="5363137"/>
          <a:ext cx="615203" cy="4958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forms.office.com/Pages/ResponsePage.aspx?id=sAafLmkWiUWHiRCgaTTcYZwzb_GAwPhNp4yfbd_pzMpUM0JTSUswS045SkpGSFRQT0VHQVFDS0dLVi4u&amp;origin=Invitation&amp;channel=0" TargetMode="External"/><Relationship Id="rId1" Type="http://schemas.openxmlformats.org/officeDocument/2006/relationships/hyperlink" Target="https://forms.office.com/Pages/ResponsePage.aspx?id=sAafLmkWiUWHiRCgaTTcYZwzb_GAwPhNp4yfbd_pzMpUM0JTSUswS045SkpGSFRQT0VHQVFDS0dLVi4u&amp;origin=Invitation&amp;channel=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gov.uk/government/publications/ppn-002-taking-account-of-social-value-in-the-award-of-contracts/procurement-policy-note-002-the-social-value-model-html" TargetMode="External"/><Relationship Id="rId3" Type="http://schemas.openxmlformats.org/officeDocument/2006/relationships/hyperlink" Target="https://www.transparency.org/en/cpi/2024" TargetMode="External"/><Relationship Id="rId7" Type="http://schemas.openxmlformats.org/officeDocument/2006/relationships/hyperlink" Target="https://www.ethicaltrade.org/sites/default/files/shared_resources/living-wages-in-global-supply-chains.pdf" TargetMode="External"/><Relationship Id="rId12" Type="http://schemas.openxmlformats.org/officeDocument/2006/relationships/hyperlink" Target="https://www.ncsc.gov.uk/collection/supply-chain/guidance" TargetMode="External"/><Relationship Id="rId2" Type="http://schemas.openxmlformats.org/officeDocument/2006/relationships/hyperlink" Target="https://www.dol.gov/agencies/ilab/reports/child-labor/list-of-goods" TargetMode="External"/><Relationship Id="rId1" Type="http://schemas.openxmlformats.org/officeDocument/2006/relationships/hyperlink" Target="https://www.eli.org/" TargetMode="External"/><Relationship Id="rId6" Type="http://schemas.openxmlformats.org/officeDocument/2006/relationships/hyperlink" Target="https://www.hse.gov.uk/guidance/industries.htm" TargetMode="External"/><Relationship Id="rId11" Type="http://schemas.openxmlformats.org/officeDocument/2006/relationships/hyperlink" Target="https://www.finance-ni.gov.uk/sites/default/files/2024-12/PPN%2001%2021%20-%20Social%20Value%20in%20Procurement%20Word%20master.pdf" TargetMode="External"/><Relationship Id="rId5" Type="http://schemas.openxmlformats.org/officeDocument/2006/relationships/hyperlink" Target="https://ico.org.uk/for-organisations/uk-gdpr-guidance-and-resources/accountability-and-governance/data-protection-impact-assessments-dpias/examples-of-processing-likely-to-result-in-high-risk/" TargetMode="External"/><Relationship Id="rId10" Type="http://schemas.openxmlformats.org/officeDocument/2006/relationships/hyperlink" Target="https://www.gov.wales/wppn-003-social-value-clauses-community-benefits-through-public-procurement-html" TargetMode="External"/><Relationship Id="rId4" Type="http://schemas.openxmlformats.org/officeDocument/2006/relationships/hyperlink" Target="https://www.ethicaltrade.org/our-expertise/gender-equality-supply-chains" TargetMode="External"/><Relationship Id="rId9" Type="http://schemas.openxmlformats.org/officeDocument/2006/relationships/hyperlink" Target="https://www.gov.scot/policies/public-sector-procurement/community-benefits-in-procur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5941-01FB-4360-AA33-88A85044C277}">
  <sheetPr>
    <tabColor rgb="FFFF0000"/>
  </sheetPr>
  <dimension ref="A1:H30"/>
  <sheetViews>
    <sheetView showGridLines="0" tabSelected="1" workbookViewId="0">
      <selection activeCell="H4" sqref="H4"/>
    </sheetView>
  </sheetViews>
  <sheetFormatPr defaultRowHeight="15" x14ac:dyDescent="0.25"/>
  <cols>
    <col min="2" max="2" width="12.5703125" customWidth="1"/>
    <col min="3" max="3" width="54.7109375" customWidth="1"/>
    <col min="4" max="4" width="36.5703125" bestFit="1" customWidth="1"/>
    <col min="8" max="8" width="36.5703125" bestFit="1" customWidth="1"/>
  </cols>
  <sheetData>
    <row r="1" spans="1:8" ht="86.25" customHeight="1" x14ac:dyDescent="0.25">
      <c r="B1" s="256"/>
      <c r="D1" s="276"/>
    </row>
    <row r="2" spans="1:8" ht="24" customHeight="1" x14ac:dyDescent="0.25">
      <c r="A2" s="256"/>
      <c r="B2" s="256"/>
      <c r="C2" s="276" t="s">
        <v>766</v>
      </c>
      <c r="D2" s="276"/>
    </row>
    <row r="3" spans="1:8" ht="21.75" thickBot="1" x14ac:dyDescent="0.3">
      <c r="A3" s="256"/>
      <c r="B3" s="256"/>
      <c r="C3" s="277"/>
      <c r="D3" s="277"/>
    </row>
    <row r="4" spans="1:8" ht="250.5" customHeight="1" thickBot="1" x14ac:dyDescent="0.3">
      <c r="B4" s="21" t="s">
        <v>0</v>
      </c>
      <c r="C4" s="286" t="s">
        <v>767</v>
      </c>
      <c r="D4" s="287"/>
    </row>
    <row r="5" spans="1:8" ht="56.25" customHeight="1" thickBot="1" x14ac:dyDescent="0.3">
      <c r="B5" s="21" t="s">
        <v>1</v>
      </c>
      <c r="C5" s="290" t="s">
        <v>765</v>
      </c>
      <c r="D5" s="291"/>
    </row>
    <row r="6" spans="1:8" ht="76.5" customHeight="1" thickBot="1" x14ac:dyDescent="0.3">
      <c r="B6" s="255" t="s">
        <v>2</v>
      </c>
      <c r="C6" s="288" t="s">
        <v>802</v>
      </c>
      <c r="D6" s="287"/>
    </row>
    <row r="7" spans="1:8" ht="57.75" customHeight="1" x14ac:dyDescent="0.25">
      <c r="B7" s="289" t="s">
        <v>800</v>
      </c>
      <c r="C7" s="288" t="s">
        <v>803</v>
      </c>
      <c r="D7" s="287"/>
    </row>
    <row r="8" spans="1:8" s="275" customFormat="1" ht="23.25" customHeight="1" thickBot="1" x14ac:dyDescent="0.3">
      <c r="B8" s="298"/>
      <c r="C8" s="296" t="s">
        <v>801</v>
      </c>
      <c r="D8" s="297"/>
    </row>
    <row r="9" spans="1:8" ht="56.25" customHeight="1" thickBot="1" x14ac:dyDescent="0.3">
      <c r="B9" s="293" t="s">
        <v>3</v>
      </c>
      <c r="C9" s="294"/>
      <c r="D9" s="295"/>
    </row>
    <row r="10" spans="1:8" ht="37.5" customHeight="1" x14ac:dyDescent="0.25">
      <c r="B10" s="282" t="s">
        <v>4</v>
      </c>
      <c r="C10" s="292" t="s">
        <v>5</v>
      </c>
      <c r="D10" s="281"/>
    </row>
    <row r="11" spans="1:8" ht="209.25" customHeight="1" x14ac:dyDescent="0.25">
      <c r="B11" s="283"/>
      <c r="C11" s="24"/>
      <c r="D11" s="23"/>
    </row>
    <row r="12" spans="1:8" ht="64.5" customHeight="1" x14ac:dyDescent="0.25">
      <c r="B12" s="282" t="s">
        <v>6</v>
      </c>
      <c r="C12" s="280" t="s">
        <v>7</v>
      </c>
      <c r="D12" s="281"/>
    </row>
    <row r="13" spans="1:8" ht="46.5" customHeight="1" x14ac:dyDescent="0.25">
      <c r="B13" s="282"/>
      <c r="C13" s="20"/>
      <c r="D13" s="22"/>
    </row>
    <row r="14" spans="1:8" ht="46.5" customHeight="1" x14ac:dyDescent="0.25">
      <c r="B14" s="282"/>
      <c r="C14" s="20"/>
      <c r="D14" s="22"/>
    </row>
    <row r="15" spans="1:8" ht="46.5" customHeight="1" x14ac:dyDescent="0.25">
      <c r="B15" s="283"/>
      <c r="C15" s="20"/>
      <c r="D15" s="22"/>
    </row>
    <row r="16" spans="1:8" ht="102" customHeight="1" x14ac:dyDescent="0.25">
      <c r="B16" s="25" t="s">
        <v>8</v>
      </c>
      <c r="C16" s="278" t="s">
        <v>768</v>
      </c>
      <c r="D16" s="279"/>
      <c r="H16" s="2"/>
    </row>
    <row r="17" spans="2:8" ht="56.25" customHeight="1" x14ac:dyDescent="0.25">
      <c r="B17" s="289" t="s">
        <v>9</v>
      </c>
      <c r="C17" s="288" t="s">
        <v>10</v>
      </c>
      <c r="D17" s="287"/>
    </row>
    <row r="18" spans="2:8" ht="145.5" customHeight="1" x14ac:dyDescent="0.25">
      <c r="B18" s="283"/>
      <c r="C18" s="24"/>
      <c r="D18" s="23"/>
      <c r="H18" s="2"/>
    </row>
    <row r="19" spans="2:8" ht="45.75" customHeight="1" x14ac:dyDescent="0.25">
      <c r="B19" s="301" t="s">
        <v>11</v>
      </c>
      <c r="C19" s="284" t="s">
        <v>12</v>
      </c>
      <c r="D19" s="285"/>
    </row>
    <row r="20" spans="2:8" x14ac:dyDescent="0.25">
      <c r="B20" s="302"/>
      <c r="C20" s="183"/>
      <c r="D20" s="184"/>
    </row>
    <row r="21" spans="2:8" x14ac:dyDescent="0.25">
      <c r="B21" s="302"/>
      <c r="C21" s="183"/>
      <c r="D21" s="184"/>
    </row>
    <row r="22" spans="2:8" x14ac:dyDescent="0.25">
      <c r="B22" s="302"/>
      <c r="C22" s="183"/>
      <c r="D22" s="184"/>
    </row>
    <row r="23" spans="2:8" x14ac:dyDescent="0.25">
      <c r="B23" s="302"/>
      <c r="C23" s="183"/>
      <c r="D23" s="184"/>
    </row>
    <row r="24" spans="2:8" x14ac:dyDescent="0.25">
      <c r="B24" s="302"/>
      <c r="C24" s="183"/>
      <c r="D24" s="184"/>
    </row>
    <row r="25" spans="2:8" ht="38.25" customHeight="1" x14ac:dyDescent="0.25">
      <c r="B25" s="303"/>
      <c r="C25" s="186"/>
      <c r="D25" s="187"/>
    </row>
    <row r="26" spans="2:8" ht="126.75" customHeight="1" x14ac:dyDescent="0.25">
      <c r="B26" s="25" t="s">
        <v>13</v>
      </c>
      <c r="C26" s="306" t="s">
        <v>769</v>
      </c>
      <c r="D26" s="307"/>
      <c r="H26" s="2"/>
    </row>
    <row r="27" spans="2:8" ht="46.5" customHeight="1" x14ac:dyDescent="0.25">
      <c r="B27" s="308" t="s">
        <v>14</v>
      </c>
      <c r="C27" s="309"/>
      <c r="D27" s="310"/>
    </row>
    <row r="28" spans="2:8" ht="114" customHeight="1" x14ac:dyDescent="0.25">
      <c r="B28" s="304" t="s">
        <v>15</v>
      </c>
      <c r="C28" s="292" t="s">
        <v>16</v>
      </c>
      <c r="D28" s="281"/>
    </row>
    <row r="29" spans="2:8" ht="259.5" customHeight="1" x14ac:dyDescent="0.25">
      <c r="B29" s="305"/>
      <c r="C29" s="299" t="s">
        <v>17</v>
      </c>
      <c r="D29" s="300"/>
    </row>
    <row r="30" spans="2:8" ht="46.5" customHeight="1" x14ac:dyDescent="0.25"/>
  </sheetData>
  <mergeCells count="21">
    <mergeCell ref="C29:D29"/>
    <mergeCell ref="C28:D28"/>
    <mergeCell ref="B19:B25"/>
    <mergeCell ref="B28:B29"/>
    <mergeCell ref="C26:D26"/>
    <mergeCell ref="B27:D27"/>
    <mergeCell ref="C16:D16"/>
    <mergeCell ref="C12:D12"/>
    <mergeCell ref="B12:B15"/>
    <mergeCell ref="C19:D19"/>
    <mergeCell ref="C4:D4"/>
    <mergeCell ref="C6:D6"/>
    <mergeCell ref="B17:B18"/>
    <mergeCell ref="C17:D17"/>
    <mergeCell ref="C5:D5"/>
    <mergeCell ref="C10:D10"/>
    <mergeCell ref="B10:B11"/>
    <mergeCell ref="B9:D9"/>
    <mergeCell ref="C8:D8"/>
    <mergeCell ref="B7:B8"/>
    <mergeCell ref="C7:D7"/>
  </mergeCells>
  <hyperlinks>
    <hyperlink ref="C8" r:id="rId1" display="https://forms.office.com/Pages/ResponsePage.aspx?id=sAafLmkWiUWHiRCgaTTcYZwzb_GAwPhNp4yfbd_pzMpUM0JTSUswS045SkpGSFRQT0VHQVFDS0dLVi4u&amp;origin=Invitation&amp;channel=0" xr:uid="{79090365-B84C-416F-AB97-244C6876264F}"/>
    <hyperlink ref="C8:D8" r:id="rId2" display="Feedback form for UKUPC Responsible Procurement Mapping Tool" xr:uid="{E77E7F06-2D8B-4BE0-B1D8-B3DEDE3C05B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CDCE-2BA0-4576-86FB-321023A0851B}">
  <dimension ref="B1:J310"/>
  <sheetViews>
    <sheetView topLeftCell="A274" workbookViewId="0">
      <selection activeCell="A310" activeCellId="16" sqref="A95:XFD95 A105:XFD105 A112:XFD112 A123:XFD123 A138:XFD138 A159:XFD159 A175:XFD175 A185:XFD185 A192:XFD192 A202:XFD202 A228:XFD228 A236:XFD236 A256:XFD256 A269:XFD269 A279:XFD279 A294:XFD294 A310:XFD310"/>
    </sheetView>
  </sheetViews>
  <sheetFormatPr defaultRowHeight="15" customHeight="1" x14ac:dyDescent="0.25"/>
  <cols>
    <col min="2" max="2" width="36.5703125" bestFit="1" customWidth="1"/>
    <col min="3" max="3" width="9.85546875" bestFit="1" customWidth="1"/>
    <col min="5" max="5" width="9.140625" customWidth="1"/>
    <col min="9" max="9" width="12.42578125" style="161" customWidth="1"/>
    <col min="10" max="10" width="38.28515625" style="161" customWidth="1"/>
  </cols>
  <sheetData>
    <row r="1" spans="2:10" ht="15" customHeight="1" x14ac:dyDescent="0.25">
      <c r="I1" s="97">
        <v>1</v>
      </c>
      <c r="J1" s="98">
        <v>2</v>
      </c>
    </row>
    <row r="2" spans="2:10" ht="15" customHeight="1" x14ac:dyDescent="0.25">
      <c r="I2" s="26" t="s">
        <v>72</v>
      </c>
      <c r="J2" s="27" t="s">
        <v>73</v>
      </c>
    </row>
    <row r="3" spans="2:10" ht="15" customHeight="1" x14ac:dyDescent="0.25">
      <c r="I3" s="28" t="s">
        <v>88</v>
      </c>
      <c r="J3" s="29" t="s">
        <v>89</v>
      </c>
    </row>
    <row r="4" spans="2:10" ht="27" x14ac:dyDescent="0.25">
      <c r="B4" s="7"/>
      <c r="C4" s="7" t="s">
        <v>18</v>
      </c>
      <c r="D4" s="7" t="s">
        <v>19</v>
      </c>
      <c r="I4" s="10" t="s">
        <v>70</v>
      </c>
      <c r="J4" s="11" t="s">
        <v>44</v>
      </c>
    </row>
    <row r="5" spans="2:10" ht="27" x14ac:dyDescent="0.25">
      <c r="B5" s="7" t="s">
        <v>20</v>
      </c>
      <c r="C5" s="19">
        <f>'Mapping Tool Search'!S18</f>
        <v>0.1</v>
      </c>
      <c r="D5" s="19">
        <f>'Mapping Tool Search'!T18</f>
        <v>15.999999989999999</v>
      </c>
      <c r="E5" s="6" t="s">
        <v>20</v>
      </c>
      <c r="I5" s="10" t="s">
        <v>82</v>
      </c>
      <c r="J5" s="11" t="s">
        <v>97</v>
      </c>
    </row>
    <row r="6" spans="2:10" ht="27" x14ac:dyDescent="0.25">
      <c r="B6" s="7" t="s">
        <v>21</v>
      </c>
      <c r="C6" s="19">
        <f>'Mapping Tool Search'!S19</f>
        <v>16</v>
      </c>
      <c r="D6" s="19">
        <f>'Mapping Tool Search'!T19</f>
        <v>27.999999989999999</v>
      </c>
      <c r="E6" s="5" t="s">
        <v>21</v>
      </c>
      <c r="I6" s="10" t="s">
        <v>94</v>
      </c>
      <c r="J6" s="11" t="s">
        <v>101</v>
      </c>
    </row>
    <row r="7" spans="2:10" x14ac:dyDescent="0.25">
      <c r="B7" s="7" t="s">
        <v>22</v>
      </c>
      <c r="C7" s="19">
        <f>'Mapping Tool Search'!S20</f>
        <v>28</v>
      </c>
      <c r="D7" s="19">
        <f>'Mapping Tool Search'!T20</f>
        <v>34.999999989999999</v>
      </c>
      <c r="E7" s="3" t="s">
        <v>22</v>
      </c>
      <c r="I7" s="10" t="s">
        <v>85</v>
      </c>
      <c r="J7" s="11" t="s">
        <v>105</v>
      </c>
    </row>
    <row r="8" spans="2:10" ht="27" x14ac:dyDescent="0.25">
      <c r="B8" s="7" t="s">
        <v>23</v>
      </c>
      <c r="C8" s="19">
        <f>'Mapping Tool Search'!S21</f>
        <v>35</v>
      </c>
      <c r="D8" s="19">
        <f>'Mapping Tool Search'!T21</f>
        <v>48</v>
      </c>
      <c r="E8" s="4" t="s">
        <v>23</v>
      </c>
      <c r="I8" s="10" t="s">
        <v>90</v>
      </c>
      <c r="J8" s="11" t="s">
        <v>109</v>
      </c>
    </row>
    <row r="9" spans="2:10" ht="15" customHeight="1" x14ac:dyDescent="0.25">
      <c r="I9" s="13" t="s">
        <v>93</v>
      </c>
      <c r="J9" s="14" t="s">
        <v>113</v>
      </c>
    </row>
    <row r="10" spans="2:10" ht="27" x14ac:dyDescent="0.25">
      <c r="B10" s="17" t="s">
        <v>24</v>
      </c>
      <c r="I10" s="13" t="s">
        <v>98</v>
      </c>
      <c r="J10" s="14" t="s">
        <v>117</v>
      </c>
    </row>
    <row r="11" spans="2:10" ht="27" x14ac:dyDescent="0.25">
      <c r="B11" s="18" t="s">
        <v>25</v>
      </c>
      <c r="I11" s="13" t="s">
        <v>102</v>
      </c>
      <c r="J11" s="14" t="s">
        <v>121</v>
      </c>
    </row>
    <row r="12" spans="2:10" ht="15" customHeight="1" x14ac:dyDescent="0.25">
      <c r="B12" s="18" t="s">
        <v>26</v>
      </c>
      <c r="I12" s="13" t="s">
        <v>106</v>
      </c>
      <c r="J12" s="14" t="s">
        <v>125</v>
      </c>
    </row>
    <row r="13" spans="2:10" ht="15" customHeight="1" x14ac:dyDescent="0.25">
      <c r="B13" s="311" t="s">
        <v>27</v>
      </c>
      <c r="I13" s="13" t="s">
        <v>110</v>
      </c>
      <c r="J13" s="14" t="s">
        <v>129</v>
      </c>
    </row>
    <row r="14" spans="2:10" ht="15" customHeight="1" x14ac:dyDescent="0.25">
      <c r="B14" s="312"/>
      <c r="I14" s="62" t="s">
        <v>133</v>
      </c>
      <c r="J14" s="63" t="s">
        <v>134</v>
      </c>
    </row>
    <row r="15" spans="2:10" ht="15" customHeight="1" x14ac:dyDescent="0.25">
      <c r="B15" s="312"/>
      <c r="I15" s="28" t="s">
        <v>114</v>
      </c>
      <c r="J15" s="29" t="s">
        <v>143</v>
      </c>
    </row>
    <row r="16" spans="2:10" ht="15" customHeight="1" x14ac:dyDescent="0.25">
      <c r="B16" s="313"/>
      <c r="I16" s="10" t="s">
        <v>118</v>
      </c>
      <c r="J16" s="11" t="s">
        <v>147</v>
      </c>
    </row>
    <row r="17" spans="9:10" ht="15" customHeight="1" x14ac:dyDescent="0.25">
      <c r="I17" s="10" t="s">
        <v>122</v>
      </c>
      <c r="J17" s="11" t="s">
        <v>150</v>
      </c>
    </row>
    <row r="18" spans="9:10" ht="15" customHeight="1" x14ac:dyDescent="0.25">
      <c r="I18" s="10" t="s">
        <v>126</v>
      </c>
      <c r="J18" s="11" t="s">
        <v>154</v>
      </c>
    </row>
    <row r="19" spans="9:10" ht="15" customHeight="1" x14ac:dyDescent="0.25">
      <c r="I19" s="10" t="s">
        <v>130</v>
      </c>
      <c r="J19" s="11" t="s">
        <v>158</v>
      </c>
    </row>
    <row r="20" spans="9:10" ht="15" customHeight="1" x14ac:dyDescent="0.25">
      <c r="I20" s="10" t="s">
        <v>135</v>
      </c>
      <c r="J20" s="11" t="s">
        <v>162</v>
      </c>
    </row>
    <row r="21" spans="9:10" ht="15" customHeight="1" x14ac:dyDescent="0.25">
      <c r="I21" s="10" t="s">
        <v>140</v>
      </c>
      <c r="J21" s="11" t="s">
        <v>166</v>
      </c>
    </row>
    <row r="22" spans="9:10" ht="15" customHeight="1" x14ac:dyDescent="0.25">
      <c r="I22" s="13" t="s">
        <v>144</v>
      </c>
      <c r="J22" s="14" t="s">
        <v>168</v>
      </c>
    </row>
    <row r="23" spans="9:10" ht="15" customHeight="1" x14ac:dyDescent="0.25">
      <c r="I23" s="13" t="s">
        <v>148</v>
      </c>
      <c r="J23" s="14" t="s">
        <v>149</v>
      </c>
    </row>
    <row r="24" spans="9:10" ht="15" customHeight="1" x14ac:dyDescent="0.25">
      <c r="I24" s="13" t="s">
        <v>151</v>
      </c>
      <c r="J24" s="14" t="s">
        <v>171</v>
      </c>
    </row>
    <row r="25" spans="9:10" ht="15" customHeight="1" x14ac:dyDescent="0.25">
      <c r="I25" s="13" t="s">
        <v>155</v>
      </c>
      <c r="J25" s="14" t="s">
        <v>173</v>
      </c>
    </row>
    <row r="26" spans="9:10" ht="15" customHeight="1" x14ac:dyDescent="0.25">
      <c r="I26" s="13" t="s">
        <v>159</v>
      </c>
      <c r="J26" s="14" t="s">
        <v>175</v>
      </c>
    </row>
    <row r="27" spans="9:10" ht="15" customHeight="1" x14ac:dyDescent="0.25">
      <c r="I27" s="13" t="s">
        <v>163</v>
      </c>
      <c r="J27" s="14" t="s">
        <v>177</v>
      </c>
    </row>
    <row r="28" spans="9:10" ht="15" customHeight="1" x14ac:dyDescent="0.25">
      <c r="I28" s="13" t="s">
        <v>167</v>
      </c>
      <c r="J28" s="14" t="s">
        <v>181</v>
      </c>
    </row>
    <row r="29" spans="9:10" ht="15" customHeight="1" x14ac:dyDescent="0.25">
      <c r="I29" s="13" t="s">
        <v>169</v>
      </c>
      <c r="J29" s="14" t="s">
        <v>185</v>
      </c>
    </row>
    <row r="30" spans="9:10" ht="15" customHeight="1" x14ac:dyDescent="0.25">
      <c r="I30" s="13" t="s">
        <v>170</v>
      </c>
      <c r="J30" s="14" t="s">
        <v>188</v>
      </c>
    </row>
    <row r="31" spans="9:10" ht="15" customHeight="1" x14ac:dyDescent="0.25">
      <c r="I31" s="13" t="s">
        <v>172</v>
      </c>
      <c r="J31" s="14" t="s">
        <v>191</v>
      </c>
    </row>
    <row r="32" spans="9:10" ht="15" customHeight="1" x14ac:dyDescent="0.25">
      <c r="I32" s="13" t="s">
        <v>174</v>
      </c>
      <c r="J32" s="14" t="s">
        <v>195</v>
      </c>
    </row>
    <row r="33" spans="9:10" ht="15" customHeight="1" x14ac:dyDescent="0.25">
      <c r="I33" s="13" t="s">
        <v>176</v>
      </c>
      <c r="J33" s="14" t="s">
        <v>199</v>
      </c>
    </row>
    <row r="34" spans="9:10" ht="15" customHeight="1" x14ac:dyDescent="0.25">
      <c r="I34" s="13" t="s">
        <v>178</v>
      </c>
      <c r="J34" s="14" t="s">
        <v>201</v>
      </c>
    </row>
    <row r="35" spans="9:10" ht="15" customHeight="1" x14ac:dyDescent="0.25">
      <c r="I35" s="10" t="s">
        <v>203</v>
      </c>
      <c r="J35" s="11" t="s">
        <v>204</v>
      </c>
    </row>
    <row r="36" spans="9:10" ht="15" customHeight="1" x14ac:dyDescent="0.25">
      <c r="I36" s="10" t="s">
        <v>182</v>
      </c>
      <c r="J36" s="11" t="s">
        <v>190</v>
      </c>
    </row>
    <row r="37" spans="9:10" ht="15" customHeight="1" x14ac:dyDescent="0.25">
      <c r="I37" s="10" t="s">
        <v>184</v>
      </c>
      <c r="J37" s="11" t="s">
        <v>183</v>
      </c>
    </row>
    <row r="38" spans="9:10" ht="15" customHeight="1" x14ac:dyDescent="0.25">
      <c r="I38" s="10" t="s">
        <v>189</v>
      </c>
      <c r="J38" s="11" t="s">
        <v>217</v>
      </c>
    </row>
    <row r="39" spans="9:10" ht="15" customHeight="1" x14ac:dyDescent="0.25">
      <c r="I39" s="10" t="s">
        <v>192</v>
      </c>
      <c r="J39" s="11" t="s">
        <v>221</v>
      </c>
    </row>
    <row r="40" spans="9:10" ht="15" customHeight="1" x14ac:dyDescent="0.25">
      <c r="I40" s="10" t="s">
        <v>196</v>
      </c>
      <c r="J40" s="11" t="s">
        <v>225</v>
      </c>
    </row>
    <row r="41" spans="9:10" ht="15" customHeight="1" x14ac:dyDescent="0.25">
      <c r="I41" s="10" t="s">
        <v>200</v>
      </c>
      <c r="J41" s="11" t="s">
        <v>229</v>
      </c>
    </row>
    <row r="42" spans="9:10" ht="15" customHeight="1" x14ac:dyDescent="0.25">
      <c r="I42" s="10" t="s">
        <v>202</v>
      </c>
      <c r="J42" s="11" t="s">
        <v>233</v>
      </c>
    </row>
    <row r="43" spans="9:10" ht="15" customHeight="1" x14ac:dyDescent="0.25">
      <c r="I43" s="10" t="s">
        <v>205</v>
      </c>
      <c r="J43" s="11" t="s">
        <v>237</v>
      </c>
    </row>
    <row r="44" spans="9:10" ht="15" customHeight="1" x14ac:dyDescent="0.25">
      <c r="I44" s="10" t="s">
        <v>208</v>
      </c>
      <c r="J44" s="11" t="s">
        <v>241</v>
      </c>
    </row>
    <row r="45" spans="9:10" ht="15" customHeight="1" x14ac:dyDescent="0.25">
      <c r="I45" s="10" t="s">
        <v>211</v>
      </c>
      <c r="J45" s="11" t="s">
        <v>244</v>
      </c>
    </row>
    <row r="46" spans="9:10" ht="15" customHeight="1" x14ac:dyDescent="0.25">
      <c r="I46" s="10" t="s">
        <v>214</v>
      </c>
      <c r="J46" s="11" t="s">
        <v>246</v>
      </c>
    </row>
    <row r="47" spans="9:10" ht="15" customHeight="1" x14ac:dyDescent="0.25">
      <c r="I47" s="10" t="s">
        <v>218</v>
      </c>
      <c r="J47" s="11" t="s">
        <v>249</v>
      </c>
    </row>
    <row r="48" spans="9:10" ht="15" customHeight="1" x14ac:dyDescent="0.25">
      <c r="I48" s="10" t="s">
        <v>222</v>
      </c>
      <c r="J48" s="11" t="s">
        <v>253</v>
      </c>
    </row>
    <row r="49" spans="9:10" ht="15" customHeight="1" x14ac:dyDescent="0.25">
      <c r="I49" s="10" t="s">
        <v>226</v>
      </c>
      <c r="J49" s="11" t="s">
        <v>255</v>
      </c>
    </row>
    <row r="50" spans="9:10" ht="15" customHeight="1" x14ac:dyDescent="0.25">
      <c r="I50" s="10" t="s">
        <v>230</v>
      </c>
      <c r="J50" s="11" t="s">
        <v>257</v>
      </c>
    </row>
    <row r="51" spans="9:10" ht="15" customHeight="1" x14ac:dyDescent="0.25">
      <c r="I51" s="10" t="s">
        <v>234</v>
      </c>
      <c r="J51" s="11" t="s">
        <v>243</v>
      </c>
    </row>
    <row r="52" spans="9:10" ht="15" customHeight="1" x14ac:dyDescent="0.25">
      <c r="I52" s="10" t="s">
        <v>238</v>
      </c>
      <c r="J52" s="11" t="s">
        <v>248</v>
      </c>
    </row>
    <row r="53" spans="9:10" ht="15" customHeight="1" x14ac:dyDescent="0.25">
      <c r="I53" s="13" t="s">
        <v>242</v>
      </c>
      <c r="J53" s="14" t="s">
        <v>267</v>
      </c>
    </row>
    <row r="54" spans="9:10" ht="15" customHeight="1" x14ac:dyDescent="0.25">
      <c r="I54" s="13" t="s">
        <v>245</v>
      </c>
      <c r="J54" s="14" t="s">
        <v>271</v>
      </c>
    </row>
    <row r="55" spans="9:10" ht="15" customHeight="1" x14ac:dyDescent="0.25">
      <c r="I55" s="10" t="s">
        <v>247</v>
      </c>
      <c r="J55" s="11" t="s">
        <v>275</v>
      </c>
    </row>
    <row r="56" spans="9:10" ht="15" customHeight="1" x14ac:dyDescent="0.25">
      <c r="I56" s="10" t="s">
        <v>250</v>
      </c>
      <c r="J56" s="11" t="s">
        <v>284</v>
      </c>
    </row>
    <row r="57" spans="9:10" ht="15" customHeight="1" x14ac:dyDescent="0.25">
      <c r="I57" s="10" t="s">
        <v>254</v>
      </c>
      <c r="J57" s="11" t="s">
        <v>288</v>
      </c>
    </row>
    <row r="58" spans="9:10" ht="15" customHeight="1" x14ac:dyDescent="0.25">
      <c r="I58" s="10" t="s">
        <v>256</v>
      </c>
      <c r="J58" s="11" t="s">
        <v>291</v>
      </c>
    </row>
    <row r="59" spans="9:10" ht="15" customHeight="1" x14ac:dyDescent="0.25">
      <c r="I59" s="10" t="s">
        <v>258</v>
      </c>
      <c r="J59" s="11" t="s">
        <v>292</v>
      </c>
    </row>
    <row r="60" spans="9:10" ht="15" customHeight="1" x14ac:dyDescent="0.25">
      <c r="I60" s="13" t="s">
        <v>261</v>
      </c>
      <c r="J60" s="14" t="s">
        <v>295</v>
      </c>
    </row>
    <row r="61" spans="9:10" ht="15" customHeight="1" x14ac:dyDescent="0.25">
      <c r="I61" s="13" t="s">
        <v>264</v>
      </c>
      <c r="J61" s="14" t="s">
        <v>298</v>
      </c>
    </row>
    <row r="62" spans="9:10" ht="15" customHeight="1" x14ac:dyDescent="0.25">
      <c r="I62" s="13" t="s">
        <v>268</v>
      </c>
      <c r="J62" s="14" t="s">
        <v>302</v>
      </c>
    </row>
    <row r="63" spans="9:10" ht="15" customHeight="1" x14ac:dyDescent="0.25">
      <c r="I63" s="13" t="s">
        <v>272</v>
      </c>
      <c r="J63" s="14" t="s">
        <v>305</v>
      </c>
    </row>
    <row r="64" spans="9:10" ht="15" customHeight="1" x14ac:dyDescent="0.25">
      <c r="I64" s="10" t="s">
        <v>276</v>
      </c>
      <c r="J64" s="11" t="s">
        <v>309</v>
      </c>
    </row>
    <row r="65" spans="9:10" ht="15" customHeight="1" x14ac:dyDescent="0.25">
      <c r="I65" s="10" t="s">
        <v>281</v>
      </c>
      <c r="J65" s="11" t="s">
        <v>315</v>
      </c>
    </row>
    <row r="66" spans="9:10" ht="15" customHeight="1" x14ac:dyDescent="0.25">
      <c r="I66" s="10" t="s">
        <v>285</v>
      </c>
      <c r="J66" s="11" t="s">
        <v>319</v>
      </c>
    </row>
    <row r="67" spans="9:10" ht="15" customHeight="1" x14ac:dyDescent="0.25">
      <c r="I67" s="10" t="s">
        <v>116</v>
      </c>
      <c r="J67" s="11" t="s">
        <v>115</v>
      </c>
    </row>
    <row r="68" spans="9:10" ht="15" customHeight="1" x14ac:dyDescent="0.25">
      <c r="I68" s="10" t="s">
        <v>120</v>
      </c>
      <c r="J68" s="11" t="s">
        <v>119</v>
      </c>
    </row>
    <row r="69" spans="9:10" ht="15" customHeight="1" x14ac:dyDescent="0.25">
      <c r="I69" s="13" t="s">
        <v>108</v>
      </c>
      <c r="J69" s="14" t="s">
        <v>107</v>
      </c>
    </row>
    <row r="70" spans="9:10" ht="15" customHeight="1" x14ac:dyDescent="0.25">
      <c r="I70" s="13" t="s">
        <v>104</v>
      </c>
      <c r="J70" s="14" t="s">
        <v>103</v>
      </c>
    </row>
    <row r="71" spans="9:10" ht="15" customHeight="1" x14ac:dyDescent="0.25">
      <c r="I71" s="13" t="s">
        <v>299</v>
      </c>
      <c r="J71" s="14" t="s">
        <v>333</v>
      </c>
    </row>
    <row r="72" spans="9:10" ht="15" customHeight="1" x14ac:dyDescent="0.25">
      <c r="I72" s="13" t="s">
        <v>142</v>
      </c>
      <c r="J72" s="14" t="s">
        <v>141</v>
      </c>
    </row>
    <row r="73" spans="9:10" ht="15" customHeight="1" x14ac:dyDescent="0.25">
      <c r="I73" s="13" t="s">
        <v>306</v>
      </c>
      <c r="J73" s="14" t="s">
        <v>340</v>
      </c>
    </row>
    <row r="74" spans="9:10" ht="15" customHeight="1" x14ac:dyDescent="0.25">
      <c r="I74" s="13" t="s">
        <v>112</v>
      </c>
      <c r="J74" s="14" t="s">
        <v>111</v>
      </c>
    </row>
    <row r="75" spans="9:10" ht="15" customHeight="1" x14ac:dyDescent="0.25">
      <c r="I75" s="13" t="s">
        <v>312</v>
      </c>
      <c r="J75" s="14" t="s">
        <v>347</v>
      </c>
    </row>
    <row r="76" spans="9:10" ht="15" customHeight="1" x14ac:dyDescent="0.25">
      <c r="I76" s="13" t="s">
        <v>316</v>
      </c>
      <c r="J76" s="14" t="s">
        <v>349</v>
      </c>
    </row>
    <row r="77" spans="9:10" ht="15" customHeight="1" x14ac:dyDescent="0.25">
      <c r="I77" s="13" t="s">
        <v>320</v>
      </c>
      <c r="J77" s="14" t="s">
        <v>353</v>
      </c>
    </row>
    <row r="78" spans="9:10" ht="15" customHeight="1" x14ac:dyDescent="0.25">
      <c r="I78" s="13" t="s">
        <v>323</v>
      </c>
      <c r="J78" s="14" t="s">
        <v>356</v>
      </c>
    </row>
    <row r="79" spans="9:10" ht="15" customHeight="1" x14ac:dyDescent="0.25">
      <c r="I79" s="13" t="s">
        <v>326</v>
      </c>
      <c r="J79" s="14" t="s">
        <v>360</v>
      </c>
    </row>
    <row r="80" spans="9:10" ht="15" customHeight="1" x14ac:dyDescent="0.25">
      <c r="I80" s="13" t="s">
        <v>329</v>
      </c>
      <c r="J80" s="14" t="s">
        <v>364</v>
      </c>
    </row>
    <row r="81" spans="9:10" ht="15" customHeight="1" x14ac:dyDescent="0.25">
      <c r="I81" s="10" t="s">
        <v>330</v>
      </c>
      <c r="J81" s="11" t="s">
        <v>355</v>
      </c>
    </row>
    <row r="82" spans="9:10" ht="15" customHeight="1" x14ac:dyDescent="0.25">
      <c r="I82" s="10" t="s">
        <v>334</v>
      </c>
      <c r="J82" s="11" t="s">
        <v>374</v>
      </c>
    </row>
    <row r="83" spans="9:10" ht="15" customHeight="1" x14ac:dyDescent="0.25">
      <c r="I83" s="10" t="s">
        <v>337</v>
      </c>
      <c r="J83" s="11" t="s">
        <v>378</v>
      </c>
    </row>
    <row r="84" spans="9:10" ht="15" customHeight="1" x14ac:dyDescent="0.25">
      <c r="I84" s="10" t="s">
        <v>341</v>
      </c>
      <c r="J84" s="11" t="s">
        <v>382</v>
      </c>
    </row>
    <row r="85" spans="9:10" ht="15" customHeight="1" x14ac:dyDescent="0.25">
      <c r="I85" s="10" t="s">
        <v>344</v>
      </c>
      <c r="J85" s="11" t="s">
        <v>386</v>
      </c>
    </row>
    <row r="86" spans="9:10" ht="15" customHeight="1" x14ac:dyDescent="0.25">
      <c r="I86" s="10" t="s">
        <v>348</v>
      </c>
      <c r="J86" s="11" t="s">
        <v>390</v>
      </c>
    </row>
    <row r="87" spans="9:10" ht="15" customHeight="1" x14ac:dyDescent="0.25">
      <c r="I87" s="10" t="s">
        <v>350</v>
      </c>
      <c r="J87" s="11" t="s">
        <v>394</v>
      </c>
    </row>
    <row r="88" spans="9:10" ht="15" customHeight="1" x14ac:dyDescent="0.25">
      <c r="I88" s="10" t="s">
        <v>354</v>
      </c>
      <c r="J88" s="11" t="s">
        <v>396</v>
      </c>
    </row>
    <row r="89" spans="9:10" ht="15" customHeight="1" x14ac:dyDescent="0.25">
      <c r="I89" s="10" t="s">
        <v>357</v>
      </c>
      <c r="J89" s="11" t="s">
        <v>400</v>
      </c>
    </row>
    <row r="90" spans="9:10" ht="15" customHeight="1" x14ac:dyDescent="0.25">
      <c r="I90" s="10" t="s">
        <v>361</v>
      </c>
      <c r="J90" s="11" t="s">
        <v>404</v>
      </c>
    </row>
    <row r="91" spans="9:10" ht="15" customHeight="1" x14ac:dyDescent="0.25">
      <c r="I91" s="10" t="s">
        <v>365</v>
      </c>
      <c r="J91" s="11" t="s">
        <v>408</v>
      </c>
    </row>
    <row r="92" spans="9:10" ht="15" customHeight="1" x14ac:dyDescent="0.25">
      <c r="I92" s="13" t="s">
        <v>368</v>
      </c>
      <c r="J92" s="14" t="s">
        <v>412</v>
      </c>
    </row>
    <row r="93" spans="9:10" ht="15" customHeight="1" x14ac:dyDescent="0.25">
      <c r="I93" s="13" t="s">
        <v>371</v>
      </c>
      <c r="J93" s="14" t="s">
        <v>413</v>
      </c>
    </row>
    <row r="94" spans="9:10" ht="15" customHeight="1" x14ac:dyDescent="0.25">
      <c r="I94" s="10" t="s">
        <v>375</v>
      </c>
      <c r="J94" s="11" t="s">
        <v>415</v>
      </c>
    </row>
    <row r="95" spans="9:10" ht="15" customHeight="1" x14ac:dyDescent="0.25">
      <c r="I95" s="13" t="s">
        <v>379</v>
      </c>
      <c r="J95" s="14" t="s">
        <v>422</v>
      </c>
    </row>
    <row r="96" spans="9:10" ht="15" customHeight="1" x14ac:dyDescent="0.25">
      <c r="I96" s="13" t="s">
        <v>383</v>
      </c>
      <c r="J96" s="14" t="s">
        <v>424</v>
      </c>
    </row>
    <row r="97" spans="9:10" ht="15" customHeight="1" x14ac:dyDescent="0.25">
      <c r="I97" s="13" t="s">
        <v>387</v>
      </c>
      <c r="J97" s="14" t="s">
        <v>428</v>
      </c>
    </row>
    <row r="98" spans="9:10" ht="15" customHeight="1" x14ac:dyDescent="0.25">
      <c r="I98" s="13" t="s">
        <v>391</v>
      </c>
      <c r="J98" s="14" t="s">
        <v>429</v>
      </c>
    </row>
    <row r="99" spans="9:10" ht="15" customHeight="1" x14ac:dyDescent="0.25">
      <c r="I99" s="13" t="s">
        <v>395</v>
      </c>
      <c r="J99" s="14" t="s">
        <v>431</v>
      </c>
    </row>
    <row r="100" spans="9:10" ht="15" customHeight="1" x14ac:dyDescent="0.25">
      <c r="I100" s="13" t="s">
        <v>397</v>
      </c>
      <c r="J100" s="14" t="s">
        <v>435</v>
      </c>
    </row>
    <row r="101" spans="9:10" ht="15" customHeight="1" x14ac:dyDescent="0.25">
      <c r="I101" s="13" t="s">
        <v>401</v>
      </c>
      <c r="J101" s="14" t="s">
        <v>437</v>
      </c>
    </row>
    <row r="102" spans="9:10" ht="15" customHeight="1" x14ac:dyDescent="0.25">
      <c r="I102" s="13" t="s">
        <v>405</v>
      </c>
      <c r="J102" s="14" t="s">
        <v>439</v>
      </c>
    </row>
    <row r="103" spans="9:10" ht="15" customHeight="1" x14ac:dyDescent="0.25">
      <c r="I103" s="13" t="s">
        <v>409</v>
      </c>
      <c r="J103" s="14" t="s">
        <v>441</v>
      </c>
    </row>
    <row r="104" spans="9:10" ht="15" customHeight="1" x14ac:dyDescent="0.25">
      <c r="I104" s="10" t="s">
        <v>263</v>
      </c>
      <c r="J104" s="11" t="s">
        <v>262</v>
      </c>
    </row>
    <row r="105" spans="9:10" ht="15" customHeight="1" x14ac:dyDescent="0.25">
      <c r="I105" s="10" t="s">
        <v>414</v>
      </c>
      <c r="J105" s="11" t="s">
        <v>449</v>
      </c>
    </row>
    <row r="106" spans="9:10" ht="15" customHeight="1" x14ac:dyDescent="0.25">
      <c r="I106" s="10" t="s">
        <v>416</v>
      </c>
      <c r="J106" s="11" t="s">
        <v>453</v>
      </c>
    </row>
    <row r="107" spans="9:10" ht="15" customHeight="1" x14ac:dyDescent="0.25">
      <c r="I107" s="13" t="s">
        <v>421</v>
      </c>
      <c r="J107" s="14" t="s">
        <v>455</v>
      </c>
    </row>
    <row r="108" spans="9:10" ht="15" customHeight="1" x14ac:dyDescent="0.25">
      <c r="I108" s="10" t="s">
        <v>423</v>
      </c>
      <c r="J108" s="11" t="s">
        <v>457</v>
      </c>
    </row>
    <row r="109" spans="9:10" ht="15" customHeight="1" x14ac:dyDescent="0.25">
      <c r="I109" s="10" t="s">
        <v>425</v>
      </c>
      <c r="J109" s="11" t="s">
        <v>460</v>
      </c>
    </row>
    <row r="110" spans="9:10" ht="15" customHeight="1" x14ac:dyDescent="0.25">
      <c r="I110" s="10" t="s">
        <v>359</v>
      </c>
      <c r="J110" s="11" t="s">
        <v>358</v>
      </c>
    </row>
    <row r="111" spans="9:10" ht="15" customHeight="1" x14ac:dyDescent="0.25">
      <c r="I111" s="10" t="s">
        <v>430</v>
      </c>
      <c r="J111" s="11" t="s">
        <v>470</v>
      </c>
    </row>
    <row r="112" spans="9:10" ht="15" customHeight="1" x14ac:dyDescent="0.25">
      <c r="I112" s="10" t="s">
        <v>432</v>
      </c>
      <c r="J112" s="11" t="s">
        <v>474</v>
      </c>
    </row>
    <row r="113" spans="9:10" ht="15" customHeight="1" x14ac:dyDescent="0.25">
      <c r="I113" s="10" t="s">
        <v>436</v>
      </c>
      <c r="J113" s="11" t="s">
        <v>478</v>
      </c>
    </row>
    <row r="114" spans="9:10" ht="15" customHeight="1" x14ac:dyDescent="0.25">
      <c r="I114" s="10" t="s">
        <v>438</v>
      </c>
      <c r="J114" s="11" t="s">
        <v>480</v>
      </c>
    </row>
    <row r="115" spans="9:10" ht="15" customHeight="1" x14ac:dyDescent="0.25">
      <c r="I115" s="13" t="s">
        <v>440</v>
      </c>
      <c r="J115" s="14" t="s">
        <v>484</v>
      </c>
    </row>
    <row r="116" spans="9:10" ht="15" customHeight="1" x14ac:dyDescent="0.25">
      <c r="I116" s="13" t="s">
        <v>240</v>
      </c>
      <c r="J116" s="14" t="s">
        <v>239</v>
      </c>
    </row>
    <row r="117" spans="9:10" ht="15" customHeight="1" x14ac:dyDescent="0.25">
      <c r="I117" s="13" t="s">
        <v>260</v>
      </c>
      <c r="J117" s="14" t="s">
        <v>259</v>
      </c>
    </row>
    <row r="118" spans="9:10" ht="15" customHeight="1" x14ac:dyDescent="0.25">
      <c r="I118" s="13" t="s">
        <v>446</v>
      </c>
      <c r="J118" s="14" t="s">
        <v>491</v>
      </c>
    </row>
    <row r="119" spans="9:10" ht="15" customHeight="1" x14ac:dyDescent="0.25">
      <c r="I119" s="13" t="s">
        <v>450</v>
      </c>
      <c r="J119" s="14" t="s">
        <v>493</v>
      </c>
    </row>
    <row r="120" spans="9:10" ht="15" customHeight="1" x14ac:dyDescent="0.25">
      <c r="I120" s="10" t="s">
        <v>454</v>
      </c>
      <c r="J120" s="11" t="s">
        <v>498</v>
      </c>
    </row>
    <row r="121" spans="9:10" ht="15" customHeight="1" x14ac:dyDescent="0.25">
      <c r="I121" s="10" t="s">
        <v>456</v>
      </c>
      <c r="J121" s="11" t="s">
        <v>501</v>
      </c>
    </row>
    <row r="122" spans="9:10" ht="15" customHeight="1" x14ac:dyDescent="0.25">
      <c r="I122" s="10" t="s">
        <v>343</v>
      </c>
      <c r="J122" s="11" t="s">
        <v>342</v>
      </c>
    </row>
    <row r="123" spans="9:10" ht="15" customHeight="1" x14ac:dyDescent="0.25">
      <c r="I123" s="13" t="s">
        <v>373</v>
      </c>
      <c r="J123" s="14" t="s">
        <v>372</v>
      </c>
    </row>
    <row r="124" spans="9:10" ht="15" customHeight="1" x14ac:dyDescent="0.25">
      <c r="I124" s="13" t="s">
        <v>465</v>
      </c>
      <c r="J124" s="14" t="s">
        <v>505</v>
      </c>
    </row>
    <row r="125" spans="9:10" ht="15" customHeight="1" x14ac:dyDescent="0.25">
      <c r="I125" s="13" t="s">
        <v>287</v>
      </c>
      <c r="J125" s="14" t="s">
        <v>286</v>
      </c>
    </row>
    <row r="126" spans="9:10" ht="15" customHeight="1" x14ac:dyDescent="0.25">
      <c r="I126" s="13" t="s">
        <v>471</v>
      </c>
      <c r="J126" s="14" t="s">
        <v>508</v>
      </c>
    </row>
    <row r="127" spans="9:10" ht="15" customHeight="1" x14ac:dyDescent="0.25">
      <c r="I127" s="13" t="s">
        <v>475</v>
      </c>
      <c r="J127" s="14" t="s">
        <v>511</v>
      </c>
    </row>
    <row r="128" spans="9:10" ht="15" customHeight="1" x14ac:dyDescent="0.25">
      <c r="I128" s="13" t="s">
        <v>479</v>
      </c>
      <c r="J128" s="14" t="s">
        <v>500</v>
      </c>
    </row>
    <row r="129" spans="9:10" ht="15" customHeight="1" x14ac:dyDescent="0.25">
      <c r="I129" s="13" t="s">
        <v>481</v>
      </c>
      <c r="J129" s="14" t="s">
        <v>495</v>
      </c>
    </row>
    <row r="130" spans="9:10" ht="15" customHeight="1" x14ac:dyDescent="0.25">
      <c r="I130" s="13" t="s">
        <v>485</v>
      </c>
      <c r="J130" s="14" t="s">
        <v>497</v>
      </c>
    </row>
    <row r="131" spans="9:10" ht="15" customHeight="1" x14ac:dyDescent="0.25">
      <c r="I131" s="13" t="s">
        <v>486</v>
      </c>
      <c r="J131" s="14" t="s">
        <v>520</v>
      </c>
    </row>
    <row r="132" spans="9:10" ht="15" customHeight="1" x14ac:dyDescent="0.25">
      <c r="I132" s="13" t="s">
        <v>194</v>
      </c>
      <c r="J132" s="14" t="s">
        <v>193</v>
      </c>
    </row>
    <row r="133" spans="9:10" ht="15" customHeight="1" x14ac:dyDescent="0.25">
      <c r="I133" s="10" t="s">
        <v>492</v>
      </c>
      <c r="J133" s="11" t="s">
        <v>525</v>
      </c>
    </row>
    <row r="134" spans="9:10" ht="15" customHeight="1" x14ac:dyDescent="0.25">
      <c r="I134" s="10" t="s">
        <v>494</v>
      </c>
      <c r="J134" s="11" t="s">
        <v>510</v>
      </c>
    </row>
    <row r="135" spans="9:10" ht="15" customHeight="1" x14ac:dyDescent="0.25">
      <c r="I135" s="10" t="s">
        <v>496</v>
      </c>
      <c r="J135" s="11" t="s">
        <v>513</v>
      </c>
    </row>
    <row r="136" spans="9:10" ht="15" customHeight="1" x14ac:dyDescent="0.25">
      <c r="I136" s="10" t="s">
        <v>499</v>
      </c>
      <c r="J136" s="11" t="s">
        <v>535</v>
      </c>
    </row>
    <row r="137" spans="9:10" ht="15" customHeight="1" x14ac:dyDescent="0.25">
      <c r="I137" s="10" t="s">
        <v>502</v>
      </c>
      <c r="J137" s="11" t="s">
        <v>515</v>
      </c>
    </row>
    <row r="138" spans="9:10" ht="15" customHeight="1" x14ac:dyDescent="0.25">
      <c r="I138" s="10" t="s">
        <v>503</v>
      </c>
      <c r="J138" s="11" t="s">
        <v>517</v>
      </c>
    </row>
    <row r="139" spans="9:10" ht="15" customHeight="1" x14ac:dyDescent="0.25">
      <c r="I139" s="10" t="s">
        <v>504</v>
      </c>
      <c r="J139" s="11" t="s">
        <v>540</v>
      </c>
    </row>
    <row r="140" spans="9:10" ht="15" customHeight="1" x14ac:dyDescent="0.25">
      <c r="I140" s="10" t="s">
        <v>506</v>
      </c>
      <c r="J140" s="11" t="s">
        <v>519</v>
      </c>
    </row>
    <row r="141" spans="9:10" ht="15" customHeight="1" x14ac:dyDescent="0.25">
      <c r="I141" s="13" t="s">
        <v>507</v>
      </c>
      <c r="J141" s="14" t="s">
        <v>542</v>
      </c>
    </row>
    <row r="142" spans="9:10" ht="15" customHeight="1" x14ac:dyDescent="0.25">
      <c r="I142" s="13" t="s">
        <v>509</v>
      </c>
      <c r="J142" s="14" t="s">
        <v>522</v>
      </c>
    </row>
    <row r="143" spans="9:10" ht="15" customHeight="1" x14ac:dyDescent="0.25">
      <c r="I143" s="13" t="s">
        <v>512</v>
      </c>
      <c r="J143" s="14" t="s">
        <v>524</v>
      </c>
    </row>
    <row r="144" spans="9:10" ht="15" customHeight="1" x14ac:dyDescent="0.25">
      <c r="I144" s="13" t="s">
        <v>514</v>
      </c>
      <c r="J144" s="14" t="s">
        <v>532</v>
      </c>
    </row>
    <row r="145" spans="9:10" ht="15" customHeight="1" x14ac:dyDescent="0.25">
      <c r="I145" s="13" t="s">
        <v>516</v>
      </c>
      <c r="J145" s="14" t="s">
        <v>533</v>
      </c>
    </row>
    <row r="146" spans="9:10" ht="15" customHeight="1" x14ac:dyDescent="0.25">
      <c r="I146" s="13" t="s">
        <v>518</v>
      </c>
      <c r="J146" s="14" t="s">
        <v>537</v>
      </c>
    </row>
    <row r="147" spans="9:10" ht="15" customHeight="1" x14ac:dyDescent="0.25">
      <c r="I147" s="13" t="s">
        <v>521</v>
      </c>
      <c r="J147" s="14" t="s">
        <v>538</v>
      </c>
    </row>
    <row r="148" spans="9:10" ht="15" customHeight="1" x14ac:dyDescent="0.25">
      <c r="I148" s="13" t="s">
        <v>523</v>
      </c>
      <c r="J148" s="14" t="s">
        <v>551</v>
      </c>
    </row>
    <row r="149" spans="9:10" ht="15" customHeight="1" x14ac:dyDescent="0.25">
      <c r="I149" s="13" t="s">
        <v>526</v>
      </c>
      <c r="J149" s="14" t="s">
        <v>553</v>
      </c>
    </row>
    <row r="150" spans="9:10" ht="15" customHeight="1" x14ac:dyDescent="0.25">
      <c r="I150" s="13" t="s">
        <v>531</v>
      </c>
      <c r="J150" s="14" t="s">
        <v>539</v>
      </c>
    </row>
    <row r="151" spans="9:10" ht="15" customHeight="1" x14ac:dyDescent="0.25">
      <c r="I151" s="13" t="s">
        <v>528</v>
      </c>
      <c r="J151" s="14" t="s">
        <v>527</v>
      </c>
    </row>
    <row r="152" spans="9:10" ht="15" customHeight="1" x14ac:dyDescent="0.25">
      <c r="I152" s="10" t="s">
        <v>534</v>
      </c>
      <c r="J152" s="11" t="s">
        <v>557</v>
      </c>
    </row>
    <row r="153" spans="9:10" ht="15" customHeight="1" x14ac:dyDescent="0.25">
      <c r="I153" s="10" t="s">
        <v>536</v>
      </c>
      <c r="J153" s="11" t="s">
        <v>560</v>
      </c>
    </row>
    <row r="154" spans="9:10" ht="15" customHeight="1" x14ac:dyDescent="0.25">
      <c r="I154" s="10" t="s">
        <v>352</v>
      </c>
      <c r="J154" s="11" t="s">
        <v>351</v>
      </c>
    </row>
    <row r="155" spans="9:10" ht="15" customHeight="1" x14ac:dyDescent="0.25">
      <c r="I155" s="10" t="s">
        <v>469</v>
      </c>
      <c r="J155" s="11" t="s">
        <v>468</v>
      </c>
    </row>
    <row r="156" spans="9:10" ht="15" customHeight="1" x14ac:dyDescent="0.25">
      <c r="I156" s="10" t="s">
        <v>467</v>
      </c>
      <c r="J156" s="11" t="s">
        <v>466</v>
      </c>
    </row>
    <row r="157" spans="9:10" ht="15" customHeight="1" x14ac:dyDescent="0.25">
      <c r="I157" s="10" t="s">
        <v>541</v>
      </c>
      <c r="J157" s="11" t="s">
        <v>565</v>
      </c>
    </row>
    <row r="158" spans="9:10" ht="15" customHeight="1" x14ac:dyDescent="0.25">
      <c r="I158" s="10" t="s">
        <v>543</v>
      </c>
      <c r="J158" s="11" t="s">
        <v>566</v>
      </c>
    </row>
    <row r="159" spans="9:10" ht="15" customHeight="1" x14ac:dyDescent="0.25">
      <c r="I159" s="10" t="s">
        <v>544</v>
      </c>
      <c r="J159" s="11" t="s">
        <v>570</v>
      </c>
    </row>
    <row r="160" spans="9:10" ht="15" customHeight="1" x14ac:dyDescent="0.25">
      <c r="I160" s="10" t="s">
        <v>545</v>
      </c>
      <c r="J160" s="11" t="s">
        <v>574</v>
      </c>
    </row>
    <row r="161" spans="9:10" ht="15" customHeight="1" x14ac:dyDescent="0.25">
      <c r="I161" s="10" t="s">
        <v>548</v>
      </c>
      <c r="J161" s="11" t="s">
        <v>576</v>
      </c>
    </row>
    <row r="162" spans="9:10" ht="15" customHeight="1" x14ac:dyDescent="0.25">
      <c r="I162" s="10" t="s">
        <v>549</v>
      </c>
      <c r="J162" s="11" t="s">
        <v>578</v>
      </c>
    </row>
    <row r="163" spans="9:10" ht="15" customHeight="1" x14ac:dyDescent="0.25">
      <c r="I163" s="10" t="s">
        <v>363</v>
      </c>
      <c r="J163" s="11" t="s">
        <v>362</v>
      </c>
    </row>
    <row r="164" spans="9:10" ht="15" customHeight="1" x14ac:dyDescent="0.25">
      <c r="I164" s="10" t="s">
        <v>550</v>
      </c>
      <c r="J164" s="11" t="s">
        <v>581</v>
      </c>
    </row>
    <row r="165" spans="9:10" ht="15" customHeight="1" x14ac:dyDescent="0.25">
      <c r="I165" s="10" t="s">
        <v>552</v>
      </c>
      <c r="J165" s="11" t="s">
        <v>583</v>
      </c>
    </row>
    <row r="166" spans="9:10" ht="15" customHeight="1" x14ac:dyDescent="0.25">
      <c r="I166" s="10" t="s">
        <v>554</v>
      </c>
      <c r="J166" s="11" t="s">
        <v>585</v>
      </c>
    </row>
    <row r="167" spans="9:10" ht="15" customHeight="1" x14ac:dyDescent="0.25">
      <c r="I167" s="13" t="s">
        <v>555</v>
      </c>
      <c r="J167" s="14" t="s">
        <v>587</v>
      </c>
    </row>
    <row r="168" spans="9:10" ht="15" customHeight="1" x14ac:dyDescent="0.25">
      <c r="I168" s="10" t="s">
        <v>556</v>
      </c>
      <c r="J168" s="11" t="s">
        <v>589</v>
      </c>
    </row>
    <row r="169" spans="9:10" ht="15" customHeight="1" x14ac:dyDescent="0.25">
      <c r="I169" s="13" t="s">
        <v>153</v>
      </c>
      <c r="J169" s="14" t="s">
        <v>152</v>
      </c>
    </row>
    <row r="170" spans="9:10" ht="15" customHeight="1" x14ac:dyDescent="0.25">
      <c r="I170" s="13" t="s">
        <v>477</v>
      </c>
      <c r="J170" s="14" t="s">
        <v>476</v>
      </c>
    </row>
    <row r="171" spans="9:10" ht="15" customHeight="1" x14ac:dyDescent="0.25">
      <c r="I171" s="13" t="s">
        <v>301</v>
      </c>
      <c r="J171" s="14" t="s">
        <v>300</v>
      </c>
    </row>
    <row r="172" spans="9:10" ht="15" customHeight="1" x14ac:dyDescent="0.25">
      <c r="I172" s="13" t="s">
        <v>304</v>
      </c>
      <c r="J172" s="14" t="s">
        <v>303</v>
      </c>
    </row>
    <row r="173" spans="9:10" ht="15" customHeight="1" x14ac:dyDescent="0.25">
      <c r="I173" s="13" t="s">
        <v>278</v>
      </c>
      <c r="J173" s="14" t="s">
        <v>277</v>
      </c>
    </row>
    <row r="174" spans="9:10" ht="15" customHeight="1" x14ac:dyDescent="0.25">
      <c r="I174" s="13" t="s">
        <v>161</v>
      </c>
      <c r="J174" s="14" t="s">
        <v>160</v>
      </c>
    </row>
    <row r="175" spans="9:10" ht="15" customHeight="1" x14ac:dyDescent="0.25">
      <c r="I175" s="13" t="s">
        <v>314</v>
      </c>
      <c r="J175" s="14" t="s">
        <v>313</v>
      </c>
    </row>
    <row r="176" spans="9:10" ht="15" customHeight="1" x14ac:dyDescent="0.25">
      <c r="I176" s="13" t="s">
        <v>567</v>
      </c>
      <c r="J176" s="14" t="s">
        <v>601</v>
      </c>
    </row>
    <row r="177" spans="9:10" ht="15" customHeight="1" x14ac:dyDescent="0.25">
      <c r="I177" s="10" t="s">
        <v>571</v>
      </c>
      <c r="J177" s="11" t="s">
        <v>602</v>
      </c>
    </row>
    <row r="178" spans="9:10" ht="15" customHeight="1" x14ac:dyDescent="0.25">
      <c r="I178" s="10" t="s">
        <v>575</v>
      </c>
      <c r="J178" s="11" t="s">
        <v>605</v>
      </c>
    </row>
    <row r="179" spans="9:10" ht="15" customHeight="1" x14ac:dyDescent="0.25">
      <c r="I179" s="10" t="s">
        <v>577</v>
      </c>
      <c r="J179" s="11" t="s">
        <v>608</v>
      </c>
    </row>
    <row r="180" spans="9:10" ht="15" customHeight="1" x14ac:dyDescent="0.25">
      <c r="I180" s="10" t="s">
        <v>579</v>
      </c>
      <c r="J180" s="11" t="s">
        <v>611</v>
      </c>
    </row>
    <row r="181" spans="9:10" ht="15" customHeight="1" x14ac:dyDescent="0.25">
      <c r="I181" s="13" t="s">
        <v>580</v>
      </c>
      <c r="J181" s="14" t="s">
        <v>612</v>
      </c>
    </row>
    <row r="182" spans="9:10" ht="15" customHeight="1" x14ac:dyDescent="0.25">
      <c r="I182" s="13" t="s">
        <v>582</v>
      </c>
      <c r="J182" s="14" t="s">
        <v>615</v>
      </c>
    </row>
    <row r="183" spans="9:10" ht="15" customHeight="1" x14ac:dyDescent="0.25">
      <c r="I183" s="10" t="s">
        <v>584</v>
      </c>
      <c r="J183" s="11" t="s">
        <v>617</v>
      </c>
    </row>
    <row r="184" spans="9:10" ht="15" customHeight="1" x14ac:dyDescent="0.25">
      <c r="I184" s="10" t="s">
        <v>586</v>
      </c>
      <c r="J184" s="11" t="s">
        <v>622</v>
      </c>
    </row>
    <row r="185" spans="9:10" ht="15" customHeight="1" x14ac:dyDescent="0.25">
      <c r="I185" s="13" t="s">
        <v>588</v>
      </c>
      <c r="J185" s="14" t="s">
        <v>624</v>
      </c>
    </row>
    <row r="186" spans="9:10" ht="15" customHeight="1" x14ac:dyDescent="0.25">
      <c r="I186" s="13" t="s">
        <v>590</v>
      </c>
      <c r="J186" s="14" t="s">
        <v>626</v>
      </c>
    </row>
    <row r="187" spans="9:10" ht="15" customHeight="1" x14ac:dyDescent="0.25">
      <c r="I187" s="13" t="s">
        <v>593</v>
      </c>
      <c r="J187" s="14" t="s">
        <v>628</v>
      </c>
    </row>
    <row r="188" spans="9:10" ht="15" customHeight="1" x14ac:dyDescent="0.25">
      <c r="I188" s="13" t="s">
        <v>283</v>
      </c>
      <c r="J188" s="14" t="s">
        <v>282</v>
      </c>
    </row>
    <row r="189" spans="9:10" ht="15" customHeight="1" x14ac:dyDescent="0.25">
      <c r="I189" s="13" t="s">
        <v>594</v>
      </c>
      <c r="J189" s="14" t="s">
        <v>629</v>
      </c>
    </row>
    <row r="190" spans="9:10" ht="15" customHeight="1" x14ac:dyDescent="0.25">
      <c r="I190" s="13" t="s">
        <v>595</v>
      </c>
      <c r="J190" s="14" t="s">
        <v>630</v>
      </c>
    </row>
    <row r="191" spans="9:10" ht="15" customHeight="1" x14ac:dyDescent="0.25">
      <c r="I191" s="13" t="s">
        <v>336</v>
      </c>
      <c r="J191" s="14" t="s">
        <v>335</v>
      </c>
    </row>
    <row r="192" spans="9:10" ht="15" customHeight="1" x14ac:dyDescent="0.25">
      <c r="I192" s="10" t="s">
        <v>598</v>
      </c>
      <c r="J192" s="11" t="s">
        <v>634</v>
      </c>
    </row>
    <row r="193" spans="9:10" ht="15" customHeight="1" x14ac:dyDescent="0.25">
      <c r="I193" s="10" t="s">
        <v>96</v>
      </c>
      <c r="J193" s="11" t="s">
        <v>95</v>
      </c>
    </row>
    <row r="194" spans="9:10" ht="15" customHeight="1" x14ac:dyDescent="0.25">
      <c r="I194" s="13" t="s">
        <v>294</v>
      </c>
      <c r="J194" s="14" t="s">
        <v>293</v>
      </c>
    </row>
    <row r="195" spans="9:10" ht="15" customHeight="1" x14ac:dyDescent="0.25">
      <c r="I195" s="13" t="s">
        <v>332</v>
      </c>
      <c r="J195" s="14" t="s">
        <v>331</v>
      </c>
    </row>
    <row r="196" spans="9:10" ht="15" customHeight="1" x14ac:dyDescent="0.25">
      <c r="I196" s="10" t="s">
        <v>92</v>
      </c>
      <c r="J196" s="11" t="s">
        <v>91</v>
      </c>
    </row>
    <row r="197" spans="9:10" ht="15" customHeight="1" x14ac:dyDescent="0.25">
      <c r="I197" s="10" t="s">
        <v>448</v>
      </c>
      <c r="J197" s="11" t="s">
        <v>447</v>
      </c>
    </row>
    <row r="198" spans="9:10" ht="15" customHeight="1" x14ac:dyDescent="0.25">
      <c r="I198" s="10" t="s">
        <v>488</v>
      </c>
      <c r="J198" s="11" t="s">
        <v>487</v>
      </c>
    </row>
    <row r="199" spans="9:10" ht="15" customHeight="1" x14ac:dyDescent="0.25">
      <c r="I199" s="10" t="s">
        <v>547</v>
      </c>
      <c r="J199" s="11" t="s">
        <v>546</v>
      </c>
    </row>
    <row r="200" spans="9:10" ht="15" customHeight="1" x14ac:dyDescent="0.25">
      <c r="I200" s="10" t="s">
        <v>187</v>
      </c>
      <c r="J200" s="11" t="s">
        <v>186</v>
      </c>
    </row>
    <row r="201" spans="9:10" ht="15" customHeight="1" x14ac:dyDescent="0.25">
      <c r="I201" s="13" t="s">
        <v>403</v>
      </c>
      <c r="J201" s="14" t="s">
        <v>402</v>
      </c>
    </row>
    <row r="202" spans="9:10" ht="15" customHeight="1" x14ac:dyDescent="0.25">
      <c r="I202" s="10" t="s">
        <v>616</v>
      </c>
      <c r="J202" s="11" t="s">
        <v>655</v>
      </c>
    </row>
    <row r="203" spans="9:10" ht="15" customHeight="1" x14ac:dyDescent="0.25">
      <c r="I203" s="10" t="s">
        <v>618</v>
      </c>
      <c r="J203" s="11" t="s">
        <v>658</v>
      </c>
    </row>
    <row r="204" spans="9:10" ht="15" customHeight="1" x14ac:dyDescent="0.25">
      <c r="I204" s="10" t="s">
        <v>621</v>
      </c>
      <c r="J204" s="11" t="s">
        <v>659</v>
      </c>
    </row>
    <row r="205" spans="9:10" ht="15" customHeight="1" x14ac:dyDescent="0.25">
      <c r="I205" s="10" t="s">
        <v>623</v>
      </c>
      <c r="J205" s="11" t="s">
        <v>660</v>
      </c>
    </row>
    <row r="206" spans="9:10" ht="15" customHeight="1" x14ac:dyDescent="0.25">
      <c r="I206" s="10" t="s">
        <v>625</v>
      </c>
      <c r="J206" s="11" t="s">
        <v>661</v>
      </c>
    </row>
    <row r="207" spans="9:10" ht="15" customHeight="1" x14ac:dyDescent="0.25">
      <c r="I207" s="10" t="s">
        <v>627</v>
      </c>
      <c r="J207" s="11" t="s">
        <v>665</v>
      </c>
    </row>
    <row r="208" spans="9:10" ht="15" customHeight="1" x14ac:dyDescent="0.25">
      <c r="I208" s="10" t="s">
        <v>573</v>
      </c>
      <c r="J208" s="11" t="s">
        <v>572</v>
      </c>
    </row>
    <row r="209" spans="9:10" ht="15" customHeight="1" x14ac:dyDescent="0.25">
      <c r="I209" s="10" t="s">
        <v>339</v>
      </c>
      <c r="J209" s="11" t="s">
        <v>338</v>
      </c>
    </row>
    <row r="210" spans="9:10" ht="15" customHeight="1" x14ac:dyDescent="0.25">
      <c r="I210" s="10" t="s">
        <v>569</v>
      </c>
      <c r="J210" s="11" t="s">
        <v>568</v>
      </c>
    </row>
    <row r="211" spans="9:10" ht="15" customHeight="1" x14ac:dyDescent="0.25">
      <c r="I211" s="10" t="s">
        <v>165</v>
      </c>
      <c r="J211" s="11" t="s">
        <v>164</v>
      </c>
    </row>
    <row r="212" spans="9:10" ht="15" customHeight="1" x14ac:dyDescent="0.25">
      <c r="I212" s="10" t="s">
        <v>631</v>
      </c>
      <c r="J212" s="11" t="s">
        <v>672</v>
      </c>
    </row>
    <row r="213" spans="9:10" ht="15" customHeight="1" x14ac:dyDescent="0.25">
      <c r="I213" s="10" t="s">
        <v>146</v>
      </c>
      <c r="J213" s="11" t="s">
        <v>145</v>
      </c>
    </row>
    <row r="214" spans="9:10" ht="15" customHeight="1" x14ac:dyDescent="0.25">
      <c r="I214" s="10" t="s">
        <v>639</v>
      </c>
      <c r="J214" s="11" t="s">
        <v>673</v>
      </c>
    </row>
    <row r="215" spans="9:10" ht="15" customHeight="1" x14ac:dyDescent="0.25">
      <c r="I215" s="13" t="s">
        <v>210</v>
      </c>
      <c r="J215" s="14" t="s">
        <v>209</v>
      </c>
    </row>
    <row r="216" spans="9:10" ht="15" customHeight="1" x14ac:dyDescent="0.25">
      <c r="I216" s="13" t="s">
        <v>157</v>
      </c>
      <c r="J216" s="14" t="s">
        <v>156</v>
      </c>
    </row>
    <row r="217" spans="9:10" ht="15" customHeight="1" x14ac:dyDescent="0.25">
      <c r="I217" s="10" t="s">
        <v>642</v>
      </c>
      <c r="J217" s="11" t="s">
        <v>649</v>
      </c>
    </row>
    <row r="218" spans="9:10" ht="15" customHeight="1" x14ac:dyDescent="0.25">
      <c r="I218" s="13" t="s">
        <v>370</v>
      </c>
      <c r="J218" s="14" t="s">
        <v>369</v>
      </c>
    </row>
    <row r="219" spans="9:10" ht="15" customHeight="1" x14ac:dyDescent="0.25">
      <c r="I219" s="13" t="s">
        <v>399</v>
      </c>
      <c r="J219" s="14" t="s">
        <v>398</v>
      </c>
    </row>
    <row r="220" spans="9:10" ht="15" customHeight="1" x14ac:dyDescent="0.25">
      <c r="I220" s="13" t="s">
        <v>614</v>
      </c>
      <c r="J220" s="14" t="s">
        <v>613</v>
      </c>
    </row>
    <row r="221" spans="9:10" ht="15" customHeight="1" x14ac:dyDescent="0.25">
      <c r="I221" s="13" t="s">
        <v>346</v>
      </c>
      <c r="J221" s="14" t="s">
        <v>345</v>
      </c>
    </row>
    <row r="222" spans="9:10" ht="15" customHeight="1" x14ac:dyDescent="0.25">
      <c r="I222" s="10" t="s">
        <v>652</v>
      </c>
      <c r="J222" s="11" t="s">
        <v>666</v>
      </c>
    </row>
    <row r="223" spans="9:10" ht="15" customHeight="1" x14ac:dyDescent="0.25">
      <c r="I223" s="10" t="s">
        <v>452</v>
      </c>
      <c r="J223" s="11" t="s">
        <v>451</v>
      </c>
    </row>
    <row r="224" spans="9:10" ht="15" customHeight="1" x14ac:dyDescent="0.25">
      <c r="I224" s="10" t="s">
        <v>633</v>
      </c>
      <c r="J224" s="11" t="s">
        <v>632</v>
      </c>
    </row>
    <row r="225" spans="9:10" ht="15" customHeight="1" x14ac:dyDescent="0.25">
      <c r="I225" s="10" t="s">
        <v>87</v>
      </c>
      <c r="J225" s="11" t="s">
        <v>86</v>
      </c>
    </row>
    <row r="226" spans="9:10" ht="15" customHeight="1" x14ac:dyDescent="0.25">
      <c r="I226" s="10" t="s">
        <v>128</v>
      </c>
      <c r="J226" s="11" t="s">
        <v>127</v>
      </c>
    </row>
    <row r="227" spans="9:10" ht="15" customHeight="1" x14ac:dyDescent="0.25">
      <c r="I227" s="10" t="s">
        <v>393</v>
      </c>
      <c r="J227" s="11" t="s">
        <v>392</v>
      </c>
    </row>
    <row r="228" spans="9:10" ht="15" customHeight="1" x14ac:dyDescent="0.25">
      <c r="I228" s="10" t="s">
        <v>662</v>
      </c>
      <c r="J228" s="11" t="s">
        <v>693</v>
      </c>
    </row>
    <row r="229" spans="9:10" ht="15" customHeight="1" x14ac:dyDescent="0.25">
      <c r="I229" s="10" t="s">
        <v>597</v>
      </c>
      <c r="J229" s="11" t="s">
        <v>596</v>
      </c>
    </row>
    <row r="230" spans="9:10" ht="15" customHeight="1" x14ac:dyDescent="0.25">
      <c r="I230" s="10" t="s">
        <v>667</v>
      </c>
      <c r="J230" s="11" t="s">
        <v>687</v>
      </c>
    </row>
    <row r="231" spans="9:10" ht="15" customHeight="1" x14ac:dyDescent="0.25">
      <c r="I231" s="10" t="s">
        <v>668</v>
      </c>
      <c r="J231" s="11" t="s">
        <v>697</v>
      </c>
    </row>
    <row r="232" spans="9:10" ht="15" customHeight="1" x14ac:dyDescent="0.25">
      <c r="I232" s="10" t="s">
        <v>236</v>
      </c>
      <c r="J232" s="11" t="s">
        <v>235</v>
      </c>
    </row>
    <row r="233" spans="9:10" ht="15" customHeight="1" x14ac:dyDescent="0.25">
      <c r="I233" s="10" t="s">
        <v>669</v>
      </c>
      <c r="J233" s="11" t="s">
        <v>700</v>
      </c>
    </row>
    <row r="234" spans="9:10" ht="15" customHeight="1" x14ac:dyDescent="0.25">
      <c r="I234" s="10" t="s">
        <v>274</v>
      </c>
      <c r="J234" s="11" t="s">
        <v>273</v>
      </c>
    </row>
    <row r="235" spans="9:10" ht="15" customHeight="1" x14ac:dyDescent="0.25">
      <c r="I235" s="10" t="s">
        <v>198</v>
      </c>
      <c r="J235" s="11" t="s">
        <v>197</v>
      </c>
    </row>
    <row r="236" spans="9:10" ht="15" customHeight="1" x14ac:dyDescent="0.25">
      <c r="I236" s="10" t="s">
        <v>674</v>
      </c>
      <c r="J236" s="11" t="s">
        <v>704</v>
      </c>
    </row>
    <row r="237" spans="9:10" ht="15" customHeight="1" x14ac:dyDescent="0.25">
      <c r="I237" s="10" t="s">
        <v>132</v>
      </c>
      <c r="J237" s="11" t="s">
        <v>131</v>
      </c>
    </row>
    <row r="238" spans="9:10" ht="15" customHeight="1" x14ac:dyDescent="0.25">
      <c r="I238" s="10" t="s">
        <v>675</v>
      </c>
      <c r="J238" s="11" t="s">
        <v>706</v>
      </c>
    </row>
    <row r="239" spans="9:10" ht="15" customHeight="1" x14ac:dyDescent="0.25">
      <c r="I239" s="10" t="s">
        <v>297</v>
      </c>
      <c r="J239" s="11" t="s">
        <v>296</v>
      </c>
    </row>
    <row r="240" spans="9:10" ht="15" customHeight="1" x14ac:dyDescent="0.25">
      <c r="I240" s="10" t="s">
        <v>680</v>
      </c>
      <c r="J240" s="11" t="s">
        <v>692</v>
      </c>
    </row>
    <row r="241" spans="9:10" ht="15" customHeight="1" x14ac:dyDescent="0.25">
      <c r="I241" s="10" t="s">
        <v>664</v>
      </c>
      <c r="J241" s="11" t="s">
        <v>663</v>
      </c>
    </row>
    <row r="242" spans="9:10" ht="15" customHeight="1" x14ac:dyDescent="0.25">
      <c r="I242" s="13" t="s">
        <v>681</v>
      </c>
      <c r="J242" s="14" t="s">
        <v>710</v>
      </c>
    </row>
    <row r="243" spans="9:10" ht="15" customHeight="1" x14ac:dyDescent="0.25">
      <c r="I243" s="10" t="s">
        <v>654</v>
      </c>
      <c r="J243" s="11" t="s">
        <v>653</v>
      </c>
    </row>
    <row r="244" spans="9:10" ht="15" customHeight="1" x14ac:dyDescent="0.25">
      <c r="I244" s="10" t="s">
        <v>407</v>
      </c>
      <c r="J244" s="11" t="s">
        <v>406</v>
      </c>
    </row>
    <row r="245" spans="9:10" ht="15" customHeight="1" x14ac:dyDescent="0.25">
      <c r="I245" s="10" t="s">
        <v>411</v>
      </c>
      <c r="J245" s="11" t="s">
        <v>410</v>
      </c>
    </row>
    <row r="246" spans="9:10" ht="15" customHeight="1" x14ac:dyDescent="0.25">
      <c r="I246" s="10" t="s">
        <v>682</v>
      </c>
      <c r="J246" s="11" t="s">
        <v>698</v>
      </c>
    </row>
    <row r="247" spans="9:10" ht="15" customHeight="1" x14ac:dyDescent="0.25">
      <c r="I247" s="10" t="s">
        <v>683</v>
      </c>
      <c r="J247" s="11" t="s">
        <v>701</v>
      </c>
    </row>
    <row r="248" spans="9:10" ht="15" customHeight="1" x14ac:dyDescent="0.25">
      <c r="I248" s="10" t="s">
        <v>686</v>
      </c>
      <c r="J248" s="11" t="s">
        <v>703</v>
      </c>
    </row>
    <row r="249" spans="9:10" ht="15" customHeight="1" x14ac:dyDescent="0.25">
      <c r="I249" s="10" t="s">
        <v>610</v>
      </c>
      <c r="J249" s="11" t="s">
        <v>609</v>
      </c>
    </row>
    <row r="250" spans="9:10" ht="15" customHeight="1" x14ac:dyDescent="0.25">
      <c r="I250" s="10" t="s">
        <v>690</v>
      </c>
      <c r="J250" s="11" t="s">
        <v>714</v>
      </c>
    </row>
    <row r="251" spans="9:10" ht="15" customHeight="1" x14ac:dyDescent="0.25">
      <c r="I251" s="10" t="s">
        <v>691</v>
      </c>
      <c r="J251" s="11" t="s">
        <v>715</v>
      </c>
    </row>
    <row r="252" spans="9:10" ht="15" customHeight="1" x14ac:dyDescent="0.25">
      <c r="I252" s="10" t="s">
        <v>318</v>
      </c>
      <c r="J252" s="11" t="s">
        <v>317</v>
      </c>
    </row>
    <row r="253" spans="9:10" ht="15" customHeight="1" x14ac:dyDescent="0.25">
      <c r="I253" s="10" t="s">
        <v>137</v>
      </c>
      <c r="J253" s="11" t="s">
        <v>136</v>
      </c>
    </row>
    <row r="254" spans="9:10" ht="15" customHeight="1" x14ac:dyDescent="0.25">
      <c r="I254" s="10" t="s">
        <v>694</v>
      </c>
      <c r="J254" s="11" t="s">
        <v>711</v>
      </c>
    </row>
    <row r="255" spans="9:10" ht="15" customHeight="1" x14ac:dyDescent="0.25">
      <c r="I255" s="10" t="s">
        <v>651</v>
      </c>
      <c r="J255" s="11" t="s">
        <v>650</v>
      </c>
    </row>
    <row r="256" spans="9:10" ht="15" customHeight="1" x14ac:dyDescent="0.25">
      <c r="I256" s="10" t="s">
        <v>699</v>
      </c>
      <c r="J256" s="11" t="s">
        <v>721</v>
      </c>
    </row>
    <row r="257" spans="9:10" ht="15" customHeight="1" x14ac:dyDescent="0.25">
      <c r="I257" s="10" t="s">
        <v>600</v>
      </c>
      <c r="J257" s="11" t="s">
        <v>599</v>
      </c>
    </row>
    <row r="258" spans="9:10" ht="15" customHeight="1" x14ac:dyDescent="0.25">
      <c r="I258" s="10" t="s">
        <v>702</v>
      </c>
      <c r="J258" s="11" t="s">
        <v>722</v>
      </c>
    </row>
    <row r="259" spans="9:10" ht="15" customHeight="1" x14ac:dyDescent="0.25">
      <c r="I259" s="10" t="s">
        <v>696</v>
      </c>
      <c r="J259" s="11" t="s">
        <v>695</v>
      </c>
    </row>
    <row r="260" spans="9:10" ht="15" customHeight="1" x14ac:dyDescent="0.25">
      <c r="I260" s="10" t="s">
        <v>705</v>
      </c>
      <c r="J260" s="11" t="s">
        <v>724</v>
      </c>
    </row>
    <row r="261" spans="9:10" ht="15" customHeight="1" x14ac:dyDescent="0.25">
      <c r="I261" s="10" t="s">
        <v>427</v>
      </c>
      <c r="J261" s="11" t="s">
        <v>426</v>
      </c>
    </row>
    <row r="262" spans="9:10" ht="15" customHeight="1" x14ac:dyDescent="0.25">
      <c r="I262" s="10" t="s">
        <v>445</v>
      </c>
      <c r="J262" s="11" t="s">
        <v>444</v>
      </c>
    </row>
    <row r="263" spans="9:10" ht="15" customHeight="1" x14ac:dyDescent="0.25">
      <c r="I263" s="13" t="s">
        <v>707</v>
      </c>
      <c r="J263" s="14" t="s">
        <v>725</v>
      </c>
    </row>
    <row r="264" spans="9:10" ht="15" customHeight="1" x14ac:dyDescent="0.25">
      <c r="I264" s="10" t="s">
        <v>657</v>
      </c>
      <c r="J264" s="11" t="s">
        <v>656</v>
      </c>
    </row>
    <row r="265" spans="9:10" ht="15" customHeight="1" x14ac:dyDescent="0.25">
      <c r="I265" s="10" t="s">
        <v>220</v>
      </c>
      <c r="J265" s="11" t="s">
        <v>219</v>
      </c>
    </row>
    <row r="266" spans="9:10" ht="15" customHeight="1" x14ac:dyDescent="0.25">
      <c r="I266" s="10" t="s">
        <v>232</v>
      </c>
      <c r="J266" s="11" t="s">
        <v>231</v>
      </c>
    </row>
    <row r="267" spans="9:10" ht="15" customHeight="1" x14ac:dyDescent="0.25">
      <c r="I267" s="10" t="s">
        <v>308</v>
      </c>
      <c r="J267" s="11" t="s">
        <v>307</v>
      </c>
    </row>
    <row r="268" spans="9:10" ht="15" customHeight="1" x14ac:dyDescent="0.25">
      <c r="I268" s="10" t="s">
        <v>216</v>
      </c>
      <c r="J268" s="11" t="s">
        <v>215</v>
      </c>
    </row>
    <row r="269" spans="9:10" ht="15" customHeight="1" x14ac:dyDescent="0.25">
      <c r="I269" s="10" t="s">
        <v>462</v>
      </c>
      <c r="J269" s="11" t="s">
        <v>461</v>
      </c>
    </row>
    <row r="270" spans="9:10" ht="15" customHeight="1" x14ac:dyDescent="0.25">
      <c r="I270" s="10" t="s">
        <v>459</v>
      </c>
      <c r="J270" s="11" t="s">
        <v>458</v>
      </c>
    </row>
    <row r="271" spans="9:10" ht="15" customHeight="1" x14ac:dyDescent="0.25">
      <c r="I271" s="10" t="s">
        <v>712</v>
      </c>
      <c r="J271" s="11" t="s">
        <v>727</v>
      </c>
    </row>
    <row r="272" spans="9:10" ht="15" customHeight="1" x14ac:dyDescent="0.25">
      <c r="I272" s="10" t="s">
        <v>677</v>
      </c>
      <c r="J272" s="11" t="s">
        <v>676</v>
      </c>
    </row>
    <row r="273" spans="9:10" ht="15" customHeight="1" x14ac:dyDescent="0.25">
      <c r="I273" s="13" t="s">
        <v>311</v>
      </c>
      <c r="J273" s="14" t="s">
        <v>310</v>
      </c>
    </row>
    <row r="274" spans="9:10" ht="15" customHeight="1" x14ac:dyDescent="0.25">
      <c r="I274" s="10" t="s">
        <v>713</v>
      </c>
      <c r="J274" s="11" t="s">
        <v>726</v>
      </c>
    </row>
    <row r="275" spans="9:10" ht="15" customHeight="1" x14ac:dyDescent="0.25">
      <c r="I275" s="10" t="s">
        <v>213</v>
      </c>
      <c r="J275" s="11" t="s">
        <v>212</v>
      </c>
    </row>
    <row r="276" spans="9:10" ht="15" customHeight="1" x14ac:dyDescent="0.25">
      <c r="I276" s="10" t="s">
        <v>709</v>
      </c>
      <c r="J276" s="11" t="s">
        <v>708</v>
      </c>
    </row>
    <row r="277" spans="9:10" ht="15" customHeight="1" x14ac:dyDescent="0.25">
      <c r="I277" s="10" t="s">
        <v>716</v>
      </c>
      <c r="J277" s="11" t="s">
        <v>728</v>
      </c>
    </row>
    <row r="278" spans="9:10" ht="15" customHeight="1" x14ac:dyDescent="0.25">
      <c r="I278" s="10" t="s">
        <v>644</v>
      </c>
      <c r="J278" s="11" t="s">
        <v>643</v>
      </c>
    </row>
    <row r="279" spans="9:10" ht="15" customHeight="1" x14ac:dyDescent="0.25">
      <c r="I279" s="10" t="s">
        <v>389</v>
      </c>
      <c r="J279" s="11" t="s">
        <v>388</v>
      </c>
    </row>
    <row r="280" spans="9:10" ht="15" customHeight="1" x14ac:dyDescent="0.25">
      <c r="I280" s="10" t="s">
        <v>325</v>
      </c>
      <c r="J280" s="11" t="s">
        <v>324</v>
      </c>
    </row>
    <row r="281" spans="9:10" ht="15" customHeight="1" x14ac:dyDescent="0.25">
      <c r="I281" s="10" t="s">
        <v>328</v>
      </c>
      <c r="J281" s="11" t="s">
        <v>327</v>
      </c>
    </row>
    <row r="282" spans="9:10" ht="15" customHeight="1" x14ac:dyDescent="0.25">
      <c r="I282" s="10" t="s">
        <v>385</v>
      </c>
      <c r="J282" s="11" t="s">
        <v>384</v>
      </c>
    </row>
    <row r="283" spans="9:10" ht="15" customHeight="1" x14ac:dyDescent="0.25">
      <c r="I283" s="10" t="s">
        <v>483</v>
      </c>
      <c r="J283" s="11" t="s">
        <v>482</v>
      </c>
    </row>
    <row r="284" spans="9:10" ht="15" customHeight="1" x14ac:dyDescent="0.25">
      <c r="I284" s="10" t="s">
        <v>224</v>
      </c>
      <c r="J284" s="11" t="s">
        <v>223</v>
      </c>
    </row>
    <row r="285" spans="9:10" ht="15" customHeight="1" x14ac:dyDescent="0.25">
      <c r="I285" s="10" t="s">
        <v>723</v>
      </c>
      <c r="J285" s="11" t="s">
        <v>735</v>
      </c>
    </row>
    <row r="286" spans="9:10" ht="15" customHeight="1" x14ac:dyDescent="0.25">
      <c r="I286" s="10" t="s">
        <v>636</v>
      </c>
      <c r="J286" s="11" t="s">
        <v>635</v>
      </c>
    </row>
    <row r="287" spans="9:10" ht="15" customHeight="1" x14ac:dyDescent="0.25">
      <c r="I287" s="10" t="s">
        <v>641</v>
      </c>
      <c r="J287" s="11" t="s">
        <v>640</v>
      </c>
    </row>
    <row r="288" spans="9:10" ht="15" customHeight="1" x14ac:dyDescent="0.25">
      <c r="I288" s="10" t="s">
        <v>689</v>
      </c>
      <c r="J288" s="11" t="s">
        <v>688</v>
      </c>
    </row>
    <row r="289" spans="9:10" ht="15" customHeight="1" x14ac:dyDescent="0.25">
      <c r="I289" s="10" t="s">
        <v>180</v>
      </c>
      <c r="J289" s="11" t="s">
        <v>179</v>
      </c>
    </row>
    <row r="290" spans="9:10" ht="15" customHeight="1" x14ac:dyDescent="0.25">
      <c r="I290" s="10" t="s">
        <v>228</v>
      </c>
      <c r="J290" s="11" t="s">
        <v>227</v>
      </c>
    </row>
    <row r="291" spans="9:10" ht="15" customHeight="1" x14ac:dyDescent="0.25">
      <c r="I291" s="10" t="s">
        <v>490</v>
      </c>
      <c r="J291" s="11" t="s">
        <v>489</v>
      </c>
    </row>
    <row r="292" spans="9:10" ht="15" customHeight="1" x14ac:dyDescent="0.25">
      <c r="I292" s="13" t="s">
        <v>720</v>
      </c>
      <c r="J292" s="14" t="s">
        <v>719</v>
      </c>
    </row>
    <row r="293" spans="9:10" ht="15" customHeight="1" x14ac:dyDescent="0.25">
      <c r="I293" s="10" t="s">
        <v>648</v>
      </c>
      <c r="J293" s="11" t="s">
        <v>647</v>
      </c>
    </row>
    <row r="294" spans="9:10" ht="15" customHeight="1" x14ac:dyDescent="0.25">
      <c r="I294" s="13" t="s">
        <v>562</v>
      </c>
      <c r="J294" s="14" t="s">
        <v>561</v>
      </c>
    </row>
    <row r="295" spans="9:10" ht="15" customHeight="1" x14ac:dyDescent="0.25">
      <c r="I295" s="13" t="s">
        <v>559</v>
      </c>
      <c r="J295" s="14" t="s">
        <v>558</v>
      </c>
    </row>
    <row r="296" spans="9:10" ht="15" customHeight="1" x14ac:dyDescent="0.25">
      <c r="I296" s="13" t="s">
        <v>322</v>
      </c>
      <c r="J296" s="14" t="s">
        <v>321</v>
      </c>
    </row>
    <row r="297" spans="9:10" ht="15" customHeight="1" x14ac:dyDescent="0.25">
      <c r="I297" s="13" t="s">
        <v>418</v>
      </c>
      <c r="J297" s="14" t="s">
        <v>417</v>
      </c>
    </row>
    <row r="298" spans="9:10" ht="15" customHeight="1" x14ac:dyDescent="0.25">
      <c r="I298" s="13" t="s">
        <v>434</v>
      </c>
      <c r="J298" s="14" t="s">
        <v>433</v>
      </c>
    </row>
    <row r="299" spans="9:10" ht="15" customHeight="1" x14ac:dyDescent="0.25">
      <c r="I299" s="13" t="s">
        <v>729</v>
      </c>
      <c r="J299" s="14" t="s">
        <v>736</v>
      </c>
    </row>
    <row r="300" spans="9:10" ht="15" customHeight="1" x14ac:dyDescent="0.25">
      <c r="I300" s="13" t="s">
        <v>100</v>
      </c>
      <c r="J300" s="14" t="s">
        <v>99</v>
      </c>
    </row>
    <row r="301" spans="9:10" ht="15" customHeight="1" x14ac:dyDescent="0.25">
      <c r="I301" s="13" t="s">
        <v>730</v>
      </c>
      <c r="J301" s="14" t="s">
        <v>738</v>
      </c>
    </row>
    <row r="302" spans="9:10" ht="15" customHeight="1" x14ac:dyDescent="0.25">
      <c r="I302" s="13" t="s">
        <v>731</v>
      </c>
      <c r="J302" s="14" t="s">
        <v>737</v>
      </c>
    </row>
    <row r="303" spans="9:10" ht="15" customHeight="1" x14ac:dyDescent="0.25">
      <c r="I303" s="13" t="s">
        <v>732</v>
      </c>
      <c r="J303" s="14" t="s">
        <v>739</v>
      </c>
    </row>
    <row r="304" spans="9:10" ht="15" customHeight="1" x14ac:dyDescent="0.25">
      <c r="I304" s="13" t="s">
        <v>733</v>
      </c>
      <c r="J304" s="14" t="s">
        <v>740</v>
      </c>
    </row>
    <row r="305" spans="9:10" ht="15" customHeight="1" x14ac:dyDescent="0.25">
      <c r="I305" s="13" t="s">
        <v>270</v>
      </c>
      <c r="J305" s="14" t="s">
        <v>269</v>
      </c>
    </row>
    <row r="306" spans="9:10" ht="15" customHeight="1" x14ac:dyDescent="0.25">
      <c r="I306" s="13" t="s">
        <v>734</v>
      </c>
      <c r="J306" s="14" t="s">
        <v>741</v>
      </c>
    </row>
    <row r="307" spans="9:10" ht="15" customHeight="1" x14ac:dyDescent="0.25">
      <c r="I307" s="13" t="s">
        <v>266</v>
      </c>
      <c r="J307" s="14" t="s">
        <v>265</v>
      </c>
    </row>
    <row r="308" spans="9:10" ht="15" customHeight="1" x14ac:dyDescent="0.25">
      <c r="I308" s="13" t="s">
        <v>671</v>
      </c>
      <c r="J308" s="14" t="s">
        <v>670</v>
      </c>
    </row>
    <row r="309" spans="9:10" ht="15" customHeight="1" x14ac:dyDescent="0.25">
      <c r="I309" s="13" t="s">
        <v>252</v>
      </c>
      <c r="J309" s="14" t="s">
        <v>251</v>
      </c>
    </row>
    <row r="310" spans="9:10" ht="15" customHeight="1" x14ac:dyDescent="0.25">
      <c r="I310" s="10" t="s">
        <v>646</v>
      </c>
      <c r="J310" s="11" t="s">
        <v>645</v>
      </c>
    </row>
  </sheetData>
  <protectedRanges>
    <protectedRange sqref="C5:D8" name="Range1"/>
    <protectedRange sqref="I2:J2" name="Range1_1"/>
  </protectedRanges>
  <mergeCells count="1">
    <mergeCell ref="B13: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8030-9F5D-4BEC-96B0-6C71F7F20381}">
  <dimension ref="A1:U28"/>
  <sheetViews>
    <sheetView showGridLines="0" topLeftCell="B1" zoomScale="85" zoomScaleNormal="85" workbookViewId="0">
      <selection activeCell="M17" sqref="M17:P17"/>
    </sheetView>
  </sheetViews>
  <sheetFormatPr defaultColWidth="9.140625" defaultRowHeight="15" x14ac:dyDescent="0.25"/>
  <cols>
    <col min="1" max="3" width="9.140625" style="161"/>
    <col min="4" max="4" width="40.5703125" style="215" bestFit="1" customWidth="1"/>
    <col min="5" max="5" width="43.5703125" style="161" bestFit="1" customWidth="1"/>
    <col min="6" max="6" width="9.140625" style="161" hidden="1" customWidth="1"/>
    <col min="7" max="7" width="9.140625" style="161" bestFit="1" customWidth="1"/>
    <col min="8" max="10" width="9.140625" style="161" customWidth="1"/>
    <col min="11" max="11" width="2.42578125" style="161" customWidth="1"/>
    <col min="12" max="12" width="40.5703125" style="161" hidden="1" customWidth="1"/>
    <col min="13" max="13" width="16.42578125" style="161" customWidth="1"/>
    <col min="14" max="14" width="19.85546875" style="161" customWidth="1"/>
    <col min="15" max="15" width="19.28515625" style="161" customWidth="1"/>
    <col min="16" max="16" width="22.5703125" style="161" customWidth="1"/>
    <col min="17" max="17" width="14.85546875" style="161" customWidth="1"/>
    <col min="18" max="18" width="14.5703125" style="161" customWidth="1"/>
    <col min="19" max="19" width="17.7109375" style="161" customWidth="1"/>
    <col min="20" max="20" width="19.28515625" style="161" customWidth="1"/>
    <col min="21" max="21" width="2.28515625" style="161" customWidth="1"/>
    <col min="22" max="22" width="9.140625" style="161" bestFit="1" customWidth="1"/>
    <col min="23" max="16384" width="9.140625" style="161"/>
  </cols>
  <sheetData>
    <row r="1" spans="1:21" ht="27" customHeight="1" x14ac:dyDescent="0.35">
      <c r="A1" s="193"/>
      <c r="B1" s="335" t="s">
        <v>28</v>
      </c>
      <c r="C1" s="335"/>
      <c r="D1" s="335"/>
      <c r="E1" s="335"/>
      <c r="F1" s="335"/>
      <c r="G1" s="335"/>
      <c r="H1" s="335"/>
      <c r="I1" s="194"/>
      <c r="J1" s="194"/>
    </row>
    <row r="2" spans="1:21" ht="16.5" thickBot="1" x14ac:dyDescent="0.3">
      <c r="B2" s="195"/>
      <c r="C2" s="196"/>
      <c r="D2" s="197"/>
      <c r="E2" s="196"/>
      <c r="F2" s="196"/>
      <c r="G2" s="196"/>
      <c r="H2" s="198"/>
      <c r="K2" s="199"/>
      <c r="L2" s="334" t="s">
        <v>29</v>
      </c>
      <c r="M2" s="334"/>
      <c r="N2" s="334"/>
      <c r="O2" s="334"/>
      <c r="P2" s="334"/>
      <c r="Q2" s="334"/>
      <c r="R2" s="334"/>
      <c r="S2" s="334"/>
      <c r="T2" s="334"/>
      <c r="U2" s="200"/>
    </row>
    <row r="3" spans="1:21" ht="27.75" customHeight="1" thickBot="1" x14ac:dyDescent="0.3">
      <c r="B3" s="201"/>
      <c r="D3" s="340" t="s">
        <v>30</v>
      </c>
      <c r="E3" s="341"/>
      <c r="H3" s="202"/>
      <c r="K3" s="203"/>
      <c r="M3" s="331" t="s">
        <v>31</v>
      </c>
      <c r="N3" s="332"/>
      <c r="O3" s="332"/>
      <c r="P3" s="332"/>
      <c r="Q3" s="332"/>
      <c r="R3" s="332"/>
      <c r="S3" s="332"/>
      <c r="T3" s="333"/>
      <c r="U3" s="203"/>
    </row>
    <row r="4" spans="1:21" ht="48" thickBot="1" x14ac:dyDescent="0.3">
      <c r="B4" s="201"/>
      <c r="D4" s="342" t="s">
        <v>32</v>
      </c>
      <c r="E4" s="343"/>
      <c r="H4" s="202"/>
      <c r="K4" s="203"/>
      <c r="L4" s="204" t="s">
        <v>33</v>
      </c>
      <c r="M4" s="205" t="s">
        <v>34</v>
      </c>
      <c r="N4" s="206" t="s">
        <v>35</v>
      </c>
      <c r="O4" s="206" t="s">
        <v>36</v>
      </c>
      <c r="P4" s="206" t="s">
        <v>797</v>
      </c>
      <c r="Q4" s="206" t="s">
        <v>750</v>
      </c>
      <c r="R4" s="206" t="s">
        <v>38</v>
      </c>
      <c r="S4" s="206" t="s">
        <v>39</v>
      </c>
      <c r="T4" s="207" t="s">
        <v>40</v>
      </c>
      <c r="U4" s="203"/>
    </row>
    <row r="5" spans="1:21" ht="16.5" thickBot="1" x14ac:dyDescent="0.3">
      <c r="B5" s="201"/>
      <c r="D5" s="208" t="s">
        <v>41</v>
      </c>
      <c r="E5" s="188"/>
      <c r="F5" s="161" t="e">
        <f>IF(E5="",VLOOKUP(E8,'Mapping Tool Data'!AE:AF,2),E5)</f>
        <v>#N/A</v>
      </c>
      <c r="H5" s="202"/>
      <c r="K5" s="203"/>
      <c r="L5" s="209" t="str">
        <f>IFERROR(VLOOKUP($F$5,'Mapping Tool Data'!$A:$N,#REF!),"")</f>
        <v/>
      </c>
      <c r="M5" s="210" t="str">
        <f>IFERROR(VLOOKUP($F$5,'Mapping Tool Data'!$A4:$V333,4),"")</f>
        <v/>
      </c>
      <c r="N5" s="211" t="str">
        <f>IFERROR(VLOOKUP($F$5,'Mapping Tool Data'!$A4:$V333,5),"")</f>
        <v/>
      </c>
      <c r="O5" s="211" t="str">
        <f>IFERROR(VLOOKUP($F$5,'Mapping Tool Data'!$A4:$WO333,6),"")</f>
        <v/>
      </c>
      <c r="P5" s="211" t="str">
        <f>IFERROR(VLOOKUP($F$5,'Mapping Tool Data'!$A4:$V333,7),"")</f>
        <v/>
      </c>
      <c r="Q5" s="211" t="str">
        <f>IFERROR(VLOOKUP($F$5,'Mapping Tool Data'!$A4:$V333,8),"")</f>
        <v/>
      </c>
      <c r="R5" s="211" t="str">
        <f>IFERROR(VLOOKUP($F$5,'Mapping Tool Data'!$A4:$V333,9),"")</f>
        <v/>
      </c>
      <c r="S5" s="211" t="str">
        <f>IFERROR(VLOOKUP($F$5,'Mapping Tool Data'!$A4:$V333,10),"")</f>
        <v/>
      </c>
      <c r="T5" s="212" t="str">
        <f>IFERROR(VLOOKUP($F$5,'Mapping Tool Data'!$A4:$V333,11),"")</f>
        <v/>
      </c>
      <c r="U5" s="203"/>
    </row>
    <row r="6" spans="1:21" ht="18.75" x14ac:dyDescent="0.3">
      <c r="B6" s="201"/>
      <c r="D6" s="344" t="s">
        <v>42</v>
      </c>
      <c r="E6" s="345"/>
      <c r="H6" s="202"/>
      <c r="K6" s="203"/>
      <c r="L6" s="213"/>
      <c r="M6" s="214"/>
      <c r="N6" s="214"/>
      <c r="O6" s="214"/>
      <c r="P6" s="214"/>
      <c r="Q6" s="214"/>
      <c r="R6" s="214"/>
      <c r="S6" s="214"/>
      <c r="T6" s="214"/>
      <c r="U6" s="203"/>
    </row>
    <row r="7" spans="1:21" ht="0.75" customHeight="1" thickBot="1" x14ac:dyDescent="0.3">
      <c r="B7" s="201"/>
      <c r="H7" s="202"/>
      <c r="K7" s="203"/>
      <c r="L7" s="216">
        <v>12</v>
      </c>
      <c r="M7" s="214">
        <v>13</v>
      </c>
      <c r="N7" s="214">
        <v>14</v>
      </c>
      <c r="O7" s="214">
        <v>15</v>
      </c>
      <c r="P7" s="214">
        <v>16</v>
      </c>
      <c r="Q7" s="214">
        <v>18</v>
      </c>
      <c r="R7" s="214">
        <v>19</v>
      </c>
      <c r="S7" s="217">
        <v>21</v>
      </c>
      <c r="T7" s="217">
        <v>22</v>
      </c>
      <c r="U7" s="203"/>
    </row>
    <row r="8" spans="1:21" ht="43.5" customHeight="1" thickBot="1" x14ac:dyDescent="0.3">
      <c r="B8" s="201"/>
      <c r="D8" s="218" t="s">
        <v>43</v>
      </c>
      <c r="E8" s="189"/>
      <c r="H8" s="202"/>
      <c r="K8" s="203"/>
      <c r="L8" s="216"/>
      <c r="M8" s="314" t="s">
        <v>45</v>
      </c>
      <c r="N8" s="315"/>
      <c r="O8" s="316"/>
      <c r="P8" s="317" t="s">
        <v>46</v>
      </c>
      <c r="Q8" s="318"/>
      <c r="R8" s="319" t="s">
        <v>47</v>
      </c>
      <c r="S8" s="320"/>
      <c r="T8" s="321"/>
      <c r="U8" s="203"/>
    </row>
    <row r="9" spans="1:21" ht="47.25" x14ac:dyDescent="0.25">
      <c r="B9" s="201"/>
      <c r="F9" s="216"/>
      <c r="H9" s="202"/>
      <c r="K9" s="203"/>
      <c r="M9" s="219" t="s">
        <v>48</v>
      </c>
      <c r="N9" s="220" t="s">
        <v>49</v>
      </c>
      <c r="O9" s="221" t="s">
        <v>50</v>
      </c>
      <c r="P9" s="222" t="s">
        <v>51</v>
      </c>
      <c r="Q9" s="223" t="s">
        <v>52</v>
      </c>
      <c r="R9" s="224" t="s">
        <v>53</v>
      </c>
      <c r="S9" s="225" t="s">
        <v>54</v>
      </c>
      <c r="T9" s="226" t="s">
        <v>55</v>
      </c>
      <c r="U9" s="203"/>
    </row>
    <row r="10" spans="1:21" ht="16.5" customHeight="1" thickBot="1" x14ac:dyDescent="0.3">
      <c r="B10" s="326" t="s">
        <v>56</v>
      </c>
      <c r="C10" s="327"/>
      <c r="D10" s="327"/>
      <c r="E10" s="327"/>
      <c r="F10" s="327"/>
      <c r="G10" s="327"/>
      <c r="H10" s="328"/>
      <c r="I10" s="227"/>
      <c r="J10" s="227"/>
      <c r="K10" s="203"/>
      <c r="M10" s="210" t="str">
        <f>IFERROR(VLOOKUP($F$5,'Mapping Tool Data'!$A4:$V333,13),"")</f>
        <v/>
      </c>
      <c r="N10" s="211" t="str">
        <f>IFERROR(VLOOKUP($F$5,'Mapping Tool Data'!$A4:$V333,14),"")</f>
        <v/>
      </c>
      <c r="O10" s="228" t="str">
        <f>IFERROR(VLOOKUP($F$5,'Mapping Tool Data'!$A4:$V333,15),"")</f>
        <v/>
      </c>
      <c r="P10" s="210" t="str">
        <f>IFERROR(VLOOKUP($F$5,'Mapping Tool Data'!$A4:$V333,17),"")</f>
        <v/>
      </c>
      <c r="Q10" s="229" t="str">
        <f>IFERROR(VLOOKUP($F$5,'Mapping Tool Data'!$A4:$V333,18),"")</f>
        <v/>
      </c>
      <c r="R10" s="210" t="str">
        <f>IFERROR(VLOOKUP($F$5,'Mapping Tool Data'!$A4:$V333,20),"")</f>
        <v/>
      </c>
      <c r="S10" s="211" t="str">
        <f>IFERROR(VLOOKUP($F$5,'Mapping Tool Data'!$A4:$V333,21),"")</f>
        <v/>
      </c>
      <c r="T10" s="211" t="str">
        <f>IFERROR(VLOOKUP($F$5,'Mapping Tool Data'!$A4:$V333,22),"")</f>
        <v/>
      </c>
      <c r="U10" s="203"/>
    </row>
    <row r="11" spans="1:21" ht="15.75" x14ac:dyDescent="0.25">
      <c r="B11" s="326"/>
      <c r="C11" s="327"/>
      <c r="D11" s="327"/>
      <c r="E11" s="327"/>
      <c r="F11" s="327"/>
      <c r="G11" s="327"/>
      <c r="H11" s="328"/>
      <c r="I11" s="230"/>
      <c r="J11" s="230"/>
      <c r="K11" s="203"/>
      <c r="M11" s="214"/>
      <c r="N11" s="214"/>
      <c r="O11" s="214"/>
      <c r="P11" s="214"/>
      <c r="Q11" s="214"/>
      <c r="R11" s="214"/>
      <c r="S11" s="214"/>
      <c r="T11" s="214"/>
      <c r="U11" s="203"/>
    </row>
    <row r="12" spans="1:21" ht="63" x14ac:dyDescent="0.25">
      <c r="B12" s="201"/>
      <c r="H12" s="202"/>
      <c r="K12" s="203"/>
      <c r="M12" s="231" t="s">
        <v>57</v>
      </c>
      <c r="N12" s="232">
        <f>SUM(M5:T5)+SUM(M10:Q10)</f>
        <v>0</v>
      </c>
      <c r="O12" s="214"/>
      <c r="P12" s="231" t="s">
        <v>798</v>
      </c>
      <c r="Q12" s="232">
        <f>COUNTIF(M5:T11,3)</f>
        <v>0</v>
      </c>
      <c r="R12" s="214"/>
      <c r="S12" s="233" t="s">
        <v>58</v>
      </c>
      <c r="T12" s="234" t="str">
        <f>IFERROR(VLOOKUP(N12,'Risk Level Scores'!$C$5:$E$8,3),"")</f>
        <v/>
      </c>
      <c r="U12" s="203"/>
    </row>
    <row r="13" spans="1:21" x14ac:dyDescent="0.25">
      <c r="B13" s="201"/>
      <c r="F13" s="216"/>
      <c r="H13" s="202"/>
      <c r="K13" s="203"/>
      <c r="L13" s="203"/>
      <c r="M13" s="203"/>
      <c r="N13" s="203"/>
      <c r="O13" s="203"/>
      <c r="P13" s="203"/>
      <c r="Q13" s="203"/>
      <c r="R13" s="203"/>
      <c r="S13" s="203"/>
      <c r="T13" s="203"/>
      <c r="U13" s="203"/>
    </row>
    <row r="14" spans="1:21" x14ac:dyDescent="0.25">
      <c r="B14" s="201"/>
      <c r="F14" s="216"/>
      <c r="H14" s="202"/>
      <c r="Q14" s="215"/>
      <c r="R14" s="215"/>
      <c r="S14" s="215"/>
    </row>
    <row r="15" spans="1:21" x14ac:dyDescent="0.25">
      <c r="B15" s="201"/>
      <c r="F15" s="216"/>
      <c r="H15" s="202"/>
      <c r="Q15" s="215"/>
      <c r="R15" s="324" t="s">
        <v>58</v>
      </c>
      <c r="S15" s="324"/>
      <c r="T15" s="324"/>
    </row>
    <row r="16" spans="1:21" ht="21.75" customHeight="1" x14ac:dyDescent="0.25">
      <c r="B16" s="201"/>
      <c r="F16" s="216"/>
      <c r="H16" s="202"/>
      <c r="K16" s="215"/>
      <c r="L16" s="215"/>
      <c r="M16" s="215"/>
      <c r="N16" s="215"/>
      <c r="O16" s="215"/>
      <c r="Q16" s="235"/>
      <c r="R16" s="325"/>
      <c r="S16" s="325"/>
      <c r="T16" s="325"/>
    </row>
    <row r="17" spans="2:20" ht="21.75" thickBot="1" x14ac:dyDescent="0.4">
      <c r="B17" s="201"/>
      <c r="F17" s="216"/>
      <c r="H17" s="202"/>
      <c r="K17" s="215"/>
      <c r="L17" s="215"/>
      <c r="M17" s="323" t="s">
        <v>59</v>
      </c>
      <c r="N17" s="323"/>
      <c r="O17" s="323"/>
      <c r="P17" s="323"/>
      <c r="R17" s="236" t="s">
        <v>60</v>
      </c>
      <c r="S17" s="237" t="s">
        <v>18</v>
      </c>
      <c r="T17" s="238" t="s">
        <v>19</v>
      </c>
    </row>
    <row r="18" spans="2:20" ht="15.75" x14ac:dyDescent="0.25">
      <c r="B18" s="201"/>
      <c r="H18" s="202"/>
      <c r="M18" s="336">
        <v>3</v>
      </c>
      <c r="N18" s="336"/>
      <c r="O18" s="322" t="s">
        <v>61</v>
      </c>
      <c r="P18" s="322"/>
      <c r="R18" s="239" t="s">
        <v>20</v>
      </c>
      <c r="S18" s="190">
        <v>0.1</v>
      </c>
      <c r="T18" s="240">
        <f>S19-0.00000001</f>
        <v>15.999999989999999</v>
      </c>
    </row>
    <row r="19" spans="2:20" ht="15.75" x14ac:dyDescent="0.25">
      <c r="B19" s="201"/>
      <c r="H19" s="202"/>
      <c r="M19" s="336">
        <v>2</v>
      </c>
      <c r="N19" s="336"/>
      <c r="O19" s="322" t="s">
        <v>62</v>
      </c>
      <c r="P19" s="322"/>
      <c r="R19" s="239" t="s">
        <v>21</v>
      </c>
      <c r="S19" s="191">
        <v>16</v>
      </c>
      <c r="T19" s="240">
        <f>S20-0.00000001</f>
        <v>27.999999989999999</v>
      </c>
    </row>
    <row r="20" spans="2:20" ht="15.75" x14ac:dyDescent="0.25">
      <c r="B20" s="201"/>
      <c r="H20" s="202"/>
      <c r="K20" s="241"/>
      <c r="L20" s="242"/>
      <c r="M20" s="336">
        <v>1</v>
      </c>
      <c r="N20" s="336"/>
      <c r="O20" s="339" t="s">
        <v>63</v>
      </c>
      <c r="P20" s="339"/>
      <c r="R20" s="239" t="s">
        <v>22</v>
      </c>
      <c r="S20" s="191">
        <v>28</v>
      </c>
      <c r="T20" s="240">
        <f>S21-0.00000001</f>
        <v>34.999999989999999</v>
      </c>
    </row>
    <row r="21" spans="2:20" ht="16.5" thickBot="1" x14ac:dyDescent="0.3">
      <c r="B21" s="201"/>
      <c r="H21" s="202"/>
      <c r="K21" s="241"/>
      <c r="L21" s="242"/>
      <c r="M21" s="338">
        <v>0</v>
      </c>
      <c r="N21" s="338"/>
      <c r="O21" s="322" t="s">
        <v>64</v>
      </c>
      <c r="P21" s="322"/>
      <c r="R21" s="239" t="s">
        <v>23</v>
      </c>
      <c r="S21" s="192">
        <v>35</v>
      </c>
      <c r="T21" s="243">
        <v>48</v>
      </c>
    </row>
    <row r="22" spans="2:20" ht="16.5" thickBot="1" x14ac:dyDescent="0.3">
      <c r="B22" s="244"/>
      <c r="C22" s="245"/>
      <c r="D22" s="246"/>
      <c r="E22" s="245"/>
      <c r="F22" s="245"/>
      <c r="G22" s="245"/>
      <c r="H22" s="247"/>
      <c r="K22" s="241"/>
      <c r="L22" s="242"/>
      <c r="M22" s="337" t="s">
        <v>65</v>
      </c>
      <c r="N22" s="337"/>
      <c r="O22" s="322" t="s">
        <v>66</v>
      </c>
      <c r="P22" s="322"/>
      <c r="R22" s="248"/>
      <c r="S22" s="249" t="s">
        <v>67</v>
      </c>
      <c r="T22" s="250"/>
    </row>
    <row r="23" spans="2:20" ht="15.75" x14ac:dyDescent="0.25">
      <c r="D23"/>
      <c r="E23"/>
      <c r="R23" s="248"/>
      <c r="S23" s="251" t="s">
        <v>68</v>
      </c>
      <c r="T23" s="252"/>
    </row>
    <row r="24" spans="2:20" ht="30.75" customHeight="1" thickBot="1" x14ac:dyDescent="0.3">
      <c r="D24"/>
      <c r="E24"/>
      <c r="R24" s="248"/>
      <c r="S24" s="329" t="s">
        <v>69</v>
      </c>
      <c r="T24" s="330"/>
    </row>
    <row r="25" spans="2:20" x14ac:dyDescent="0.25">
      <c r="D25"/>
      <c r="E25"/>
      <c r="R25" s="253"/>
      <c r="S25" s="253"/>
      <c r="T25" s="253"/>
    </row>
    <row r="26" spans="2:20" x14ac:dyDescent="0.25">
      <c r="D26"/>
      <c r="E26"/>
      <c r="T26" s="215"/>
    </row>
    <row r="27" spans="2:20" x14ac:dyDescent="0.25">
      <c r="D27"/>
      <c r="E27"/>
      <c r="T27" s="215"/>
    </row>
    <row r="28" spans="2:20" x14ac:dyDescent="0.25">
      <c r="D28"/>
      <c r="E28"/>
      <c r="K28" s="254"/>
      <c r="T28" s="215"/>
    </row>
  </sheetData>
  <sheetProtection sheet="1" objects="1" scenarios="1"/>
  <protectedRanges>
    <protectedRange sqref="S18:S21" name="Range4"/>
    <protectedRange sqref="E8" name="Range5"/>
    <protectedRange sqref="E5" name="Range6"/>
  </protectedRanges>
  <mergeCells count="23">
    <mergeCell ref="B10:H11"/>
    <mergeCell ref="S24:T24"/>
    <mergeCell ref="M3:T3"/>
    <mergeCell ref="L2:T2"/>
    <mergeCell ref="B1:H1"/>
    <mergeCell ref="M18:N18"/>
    <mergeCell ref="M19:N19"/>
    <mergeCell ref="M20:N20"/>
    <mergeCell ref="M22:N22"/>
    <mergeCell ref="M21:N21"/>
    <mergeCell ref="O18:P18"/>
    <mergeCell ref="O19:P19"/>
    <mergeCell ref="O20:P20"/>
    <mergeCell ref="D3:E3"/>
    <mergeCell ref="D4:E4"/>
    <mergeCell ref="D6:E6"/>
    <mergeCell ref="M8:O8"/>
    <mergeCell ref="P8:Q8"/>
    <mergeCell ref="R8:T8"/>
    <mergeCell ref="O21:P21"/>
    <mergeCell ref="O22:P22"/>
    <mergeCell ref="M17:P17"/>
    <mergeCell ref="R15:T16"/>
  </mergeCells>
  <conditionalFormatting sqref="L5:T5 L7:R7 L8:M8 M10:T10">
    <cfRule type="cellIs" dxfId="24" priority="33" operator="equal">
      <formula>0</formula>
    </cfRule>
    <cfRule type="cellIs" dxfId="23" priority="34" operator="equal">
      <formula>1</formula>
    </cfRule>
    <cfRule type="cellIs" dxfId="22" priority="35" operator="equal">
      <formula>2</formula>
    </cfRule>
    <cfRule type="cellIs" dxfId="21" priority="36" operator="equal">
      <formula>3</formula>
    </cfRule>
  </conditionalFormatting>
  <conditionalFormatting sqref="M18:M20">
    <cfRule type="cellIs" dxfId="20" priority="1" operator="equal">
      <formula>0</formula>
    </cfRule>
    <cfRule type="cellIs" dxfId="19" priority="2" operator="equal">
      <formula>1</formula>
    </cfRule>
    <cfRule type="cellIs" dxfId="18" priority="3" operator="equal">
      <formula>2</formula>
    </cfRule>
    <cfRule type="cellIs" dxfId="17" priority="4" operator="equal">
      <formula>3</formula>
    </cfRule>
  </conditionalFormatting>
  <conditionalFormatting sqref="P14:P15">
    <cfRule type="containsText" dxfId="16" priority="25" operator="containsText" text="Yes">
      <formula>NOT(ISERROR(SEARCH("Yes",P14)))</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9" operator="containsText" id="{CC54AD76-8EA8-4578-956B-90756311CC65}">
            <xm:f>NOT(ISERROR(SEARCH('Risk Level Scores'!$E$5,T12)))</xm:f>
            <xm:f>'Risk Level Scores'!$E$5</xm:f>
            <x14:dxf>
              <font>
                <color rgb="FF006100"/>
              </font>
              <fill>
                <patternFill>
                  <bgColor rgb="FFC6EFCE"/>
                </patternFill>
              </fill>
            </x14:dxf>
          </x14:cfRule>
          <x14:cfRule type="containsText" priority="30" operator="containsText" id="{8EBFCD15-3A8D-476A-A030-9816F9B284E7}">
            <xm:f>NOT(ISERROR(SEARCH('Risk Level Scores'!$E$6,T12)))</xm:f>
            <xm:f>'Risk Level Scores'!$E$6</xm:f>
            <x14:dxf>
              <font>
                <color rgb="FF9C5700"/>
              </font>
              <fill>
                <patternFill>
                  <bgColor rgb="FFFFEB9C"/>
                </patternFill>
              </fill>
            </x14:dxf>
          </x14:cfRule>
          <x14:cfRule type="containsText" priority="31" operator="containsText" id="{53AC83D2-4B6E-4C26-BC70-11DE7925E451}">
            <xm:f>NOT(ISERROR(SEARCH('Risk Level Scores'!$E$7,T12)))</xm:f>
            <xm:f>'Risk Level Scores'!$E$7</xm:f>
            <x14:dxf>
              <font>
                <color rgb="FF9C0006"/>
              </font>
            </x14:dxf>
          </x14:cfRule>
          <x14:cfRule type="containsText" priority="32" operator="containsText" id="{CA64257D-6008-49AD-B64A-9FC752084106}">
            <xm:f>NOT(ISERROR(SEARCH('Risk Level Scores'!$E$8,T12)))</xm:f>
            <xm:f>'Risk Level Scores'!$E$8</xm:f>
            <x14:dxf>
              <font>
                <color rgb="FF9C0006"/>
              </font>
              <fill>
                <patternFill>
                  <bgColor rgb="FFFFC7CE"/>
                </patternFill>
              </fill>
            </x14:dxf>
          </x14:cfRule>
          <xm:sqref>T12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39FB50A-52DC-474C-B582-7E1AE24BE75D}">
          <x14:formula1>
            <xm:f>'Risk Level Scores'!$I$3:$I$310</xm:f>
          </x14:formula1>
          <xm:sqref>E5</xm:sqref>
        </x14:dataValidation>
        <x14:dataValidation type="list" allowBlank="1" showInputMessage="1" showErrorMessage="1" xr:uid="{F14CDCB0-5EA1-4FF7-9DDD-C6AF956AD6EE}">
          <x14:formula1>
            <xm:f>'Risk Level Scores'!$J$3:$J$310</xm:f>
          </x14:formula1>
          <xm:sqref>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EF03-5C2C-4621-8D45-992E8FE27CB3}">
  <dimension ref="A1:AF333"/>
  <sheetViews>
    <sheetView topLeftCell="C2" zoomScale="70" zoomScaleNormal="70" workbookViewId="0">
      <selection activeCell="H2" sqref="H2"/>
    </sheetView>
  </sheetViews>
  <sheetFormatPr defaultColWidth="9.140625" defaultRowHeight="15" outlineLevelCol="1" x14ac:dyDescent="0.25"/>
  <cols>
    <col min="1" max="1" width="12.42578125" style="161" customWidth="1"/>
    <col min="2" max="2" width="38.28515625" style="161" customWidth="1"/>
    <col min="3" max="3" width="18.5703125" style="161" customWidth="1"/>
    <col min="4" max="11" width="17.28515625" style="161" customWidth="1" outlineLevel="1"/>
    <col min="12" max="12" width="17.28515625" style="161" customWidth="1"/>
    <col min="13" max="13" width="11.7109375" style="161" customWidth="1" outlineLevel="1"/>
    <col min="14" max="15" width="16.7109375" style="161" customWidth="1" outlineLevel="1"/>
    <col min="16" max="16" width="16.7109375" style="161" customWidth="1"/>
    <col min="17" max="18" width="16.7109375" style="161" customWidth="1" outlineLevel="1"/>
    <col min="19" max="19" width="24.140625" style="161" customWidth="1"/>
    <col min="20" max="22" width="16.7109375" style="161" customWidth="1" outlineLevel="1"/>
    <col min="23" max="25" width="14.28515625" style="161" hidden="1" customWidth="1"/>
    <col min="26" max="26" width="9.140625" style="161" hidden="1" customWidth="1"/>
    <col min="27" max="27" width="24.140625" style="161" hidden="1" customWidth="1"/>
    <col min="28" max="28" width="9.140625" style="161" hidden="1" customWidth="1"/>
    <col min="29" max="29" width="15" style="161" hidden="1" customWidth="1"/>
    <col min="30" max="30" width="14.28515625" style="161" hidden="1" customWidth="1"/>
    <col min="31" max="32" width="25" style="161" hidden="1" customWidth="1"/>
    <col min="33" max="16384" width="9.140625" style="161"/>
  </cols>
  <sheetData>
    <row r="1" spans="1:32" s="110" customFormat="1" ht="27" hidden="1" x14ac:dyDescent="0.25">
      <c r="A1" s="97">
        <v>1</v>
      </c>
      <c r="B1" s="98">
        <v>2</v>
      </c>
      <c r="C1" s="99">
        <v>3</v>
      </c>
      <c r="D1" s="100">
        <v>4</v>
      </c>
      <c r="E1" s="101">
        <v>5</v>
      </c>
      <c r="F1" s="101">
        <v>6</v>
      </c>
      <c r="G1" s="101">
        <v>7</v>
      </c>
      <c r="H1" s="100">
        <v>8</v>
      </c>
      <c r="I1" s="101">
        <v>9</v>
      </c>
      <c r="J1" s="101">
        <v>10</v>
      </c>
      <c r="K1" s="101">
        <v>11</v>
      </c>
      <c r="L1" s="102"/>
      <c r="M1" s="103">
        <v>12</v>
      </c>
      <c r="N1" s="104">
        <v>14</v>
      </c>
      <c r="O1" s="104">
        <v>17</v>
      </c>
      <c r="P1" s="105"/>
      <c r="Q1" s="106">
        <v>15</v>
      </c>
      <c r="R1" s="106">
        <v>16</v>
      </c>
      <c r="S1" s="107"/>
      <c r="T1" s="101"/>
      <c r="U1" s="101"/>
      <c r="V1" s="108"/>
      <c r="W1" s="109"/>
      <c r="X1" s="97"/>
      <c r="Y1" s="97"/>
      <c r="Z1" s="16" t="s">
        <v>70</v>
      </c>
      <c r="AA1" s="97"/>
      <c r="AC1" s="111"/>
      <c r="AD1" s="112"/>
      <c r="AE1" s="113"/>
      <c r="AF1" s="113" t="s">
        <v>71</v>
      </c>
    </row>
    <row r="2" spans="1:32" s="110" customFormat="1" ht="60" customHeight="1" thickBot="1" x14ac:dyDescent="0.3">
      <c r="A2" s="26" t="s">
        <v>72</v>
      </c>
      <c r="B2" s="27" t="s">
        <v>73</v>
      </c>
      <c r="C2" s="47" t="s">
        <v>74</v>
      </c>
      <c r="D2" s="44" t="s">
        <v>75</v>
      </c>
      <c r="E2" s="33" t="s">
        <v>35</v>
      </c>
      <c r="F2" s="33" t="s">
        <v>76</v>
      </c>
      <c r="G2" s="33" t="s">
        <v>799</v>
      </c>
      <c r="H2" s="33" t="s">
        <v>750</v>
      </c>
      <c r="I2" s="33" t="s">
        <v>38</v>
      </c>
      <c r="J2" s="33" t="s">
        <v>39</v>
      </c>
      <c r="K2" s="48" t="s">
        <v>40</v>
      </c>
      <c r="L2" s="52" t="s">
        <v>78</v>
      </c>
      <c r="M2" s="114" t="s">
        <v>48</v>
      </c>
      <c r="N2" s="115" t="s">
        <v>49</v>
      </c>
      <c r="O2" s="116" t="s">
        <v>50</v>
      </c>
      <c r="P2" s="117" t="s">
        <v>79</v>
      </c>
      <c r="Q2" s="54" t="s">
        <v>51</v>
      </c>
      <c r="R2" s="57" t="s">
        <v>52</v>
      </c>
      <c r="S2" s="74" t="s">
        <v>80</v>
      </c>
      <c r="T2" s="75" t="s">
        <v>53</v>
      </c>
      <c r="U2" s="76" t="s">
        <v>54</v>
      </c>
      <c r="V2" s="84" t="s">
        <v>55</v>
      </c>
      <c r="W2" s="118" t="s">
        <v>81</v>
      </c>
      <c r="X2" s="119"/>
      <c r="Y2" s="119"/>
      <c r="Z2" s="16" t="s">
        <v>82</v>
      </c>
      <c r="AA2" s="113"/>
      <c r="AC2" s="120"/>
      <c r="AD2" s="121"/>
      <c r="AE2" s="8" t="s">
        <v>73</v>
      </c>
      <c r="AF2" s="1" t="s">
        <v>72</v>
      </c>
    </row>
    <row r="3" spans="1:32" s="110" customFormat="1" ht="27" x14ac:dyDescent="0.25">
      <c r="A3" s="37" t="s">
        <v>83</v>
      </c>
      <c r="B3" s="38" t="s">
        <v>84</v>
      </c>
      <c r="C3" s="39"/>
      <c r="D3" s="40"/>
      <c r="E3" s="40"/>
      <c r="F3" s="40"/>
      <c r="G3" s="40"/>
      <c r="H3" s="40"/>
      <c r="I3" s="40"/>
      <c r="J3" s="40"/>
      <c r="K3" s="40"/>
      <c r="L3" s="41"/>
      <c r="M3" s="122"/>
      <c r="N3" s="122"/>
      <c r="O3" s="122"/>
      <c r="P3" s="123"/>
      <c r="Q3" s="42"/>
      <c r="R3" s="42"/>
      <c r="S3" s="39"/>
      <c r="T3" s="43"/>
      <c r="U3" s="43"/>
      <c r="V3" s="73"/>
      <c r="W3" s="124"/>
      <c r="X3" s="125">
        <f>SUM(D3:K3)</f>
        <v>0</v>
      </c>
      <c r="Y3" s="126"/>
      <c r="Z3" s="16" t="s">
        <v>85</v>
      </c>
      <c r="AA3" s="8"/>
      <c r="AC3" s="16" t="s">
        <v>70</v>
      </c>
      <c r="AD3" s="127">
        <v>2</v>
      </c>
      <c r="AE3" s="9" t="s">
        <v>86</v>
      </c>
      <c r="AF3" s="10" t="s">
        <v>87</v>
      </c>
    </row>
    <row r="4" spans="1:32" s="110" customFormat="1" ht="54" x14ac:dyDescent="0.25">
      <c r="A4" s="28" t="s">
        <v>88</v>
      </c>
      <c r="B4" s="29" t="s">
        <v>89</v>
      </c>
      <c r="C4" s="60">
        <f t="shared" ref="C4:C67" si="0">MAX(D4:K4)</f>
        <v>3</v>
      </c>
      <c r="D4" s="45">
        <v>2</v>
      </c>
      <c r="E4" s="34">
        <v>2</v>
      </c>
      <c r="F4" s="34">
        <v>3</v>
      </c>
      <c r="G4" s="34">
        <v>2</v>
      </c>
      <c r="H4" s="34">
        <v>2</v>
      </c>
      <c r="I4" s="35">
        <v>3</v>
      </c>
      <c r="J4" s="34">
        <v>3</v>
      </c>
      <c r="K4" s="49">
        <v>3</v>
      </c>
      <c r="L4" s="61">
        <f t="shared" ref="L4:L67" si="1">MAX(M4:N4)</f>
        <v>2</v>
      </c>
      <c r="M4" s="128">
        <v>2</v>
      </c>
      <c r="N4" s="129">
        <v>1</v>
      </c>
      <c r="O4" s="130">
        <v>2</v>
      </c>
      <c r="P4" s="131">
        <f t="shared" ref="P4:P66" si="2">MAX(Q4:R4)</f>
        <v>3</v>
      </c>
      <c r="Q4" s="55">
        <v>3</v>
      </c>
      <c r="R4" s="58">
        <v>3</v>
      </c>
      <c r="S4" s="132">
        <f>MAX(T4:V4)</f>
        <v>3</v>
      </c>
      <c r="T4" s="77">
        <v>3</v>
      </c>
      <c r="U4" s="78">
        <v>1</v>
      </c>
      <c r="V4" s="85">
        <v>3</v>
      </c>
      <c r="W4" s="125">
        <f t="shared" ref="W4:W66" si="3">SUM(D4:K4,M4:O4,Q4:R4,T4:V4)</f>
        <v>38</v>
      </c>
      <c r="X4" s="126">
        <f t="shared" ref="X4:X67" si="4">SUM(D4:K4)</f>
        <v>20</v>
      </c>
      <c r="Y4" s="126"/>
      <c r="Z4" s="16" t="s">
        <v>90</v>
      </c>
      <c r="AA4" s="9" t="s">
        <v>89</v>
      </c>
      <c r="AC4" s="16" t="s">
        <v>82</v>
      </c>
      <c r="AD4" s="127">
        <v>2</v>
      </c>
      <c r="AE4" s="9" t="s">
        <v>91</v>
      </c>
      <c r="AF4" s="10" t="s">
        <v>92</v>
      </c>
    </row>
    <row r="5" spans="1:32" s="110" customFormat="1" ht="40.5" x14ac:dyDescent="0.25">
      <c r="A5" s="10" t="s">
        <v>70</v>
      </c>
      <c r="B5" s="11" t="s">
        <v>44</v>
      </c>
      <c r="C5" s="60">
        <f t="shared" si="0"/>
        <v>2</v>
      </c>
      <c r="D5" s="46">
        <v>1</v>
      </c>
      <c r="E5" s="30">
        <v>1</v>
      </c>
      <c r="F5" s="30">
        <v>2</v>
      </c>
      <c r="G5" s="30" t="s">
        <v>65</v>
      </c>
      <c r="H5" s="30">
        <v>2</v>
      </c>
      <c r="I5" s="31">
        <v>1</v>
      </c>
      <c r="J5" s="30">
        <v>0</v>
      </c>
      <c r="K5" s="50">
        <v>1</v>
      </c>
      <c r="L5" s="61">
        <f t="shared" si="1"/>
        <v>2</v>
      </c>
      <c r="M5" s="133">
        <v>1</v>
      </c>
      <c r="N5" s="134">
        <v>2</v>
      </c>
      <c r="O5" s="135">
        <v>2</v>
      </c>
      <c r="P5" s="131">
        <f t="shared" si="2"/>
        <v>1</v>
      </c>
      <c r="Q5" s="56">
        <v>1</v>
      </c>
      <c r="R5" s="59">
        <v>1</v>
      </c>
      <c r="S5" s="132">
        <f t="shared" ref="S5:S68" si="5">MAX(T5:V5)</f>
        <v>2</v>
      </c>
      <c r="T5" s="79">
        <v>1</v>
      </c>
      <c r="U5" s="80">
        <v>1</v>
      </c>
      <c r="V5" s="86">
        <v>2</v>
      </c>
      <c r="W5" s="125">
        <f t="shared" si="3"/>
        <v>19</v>
      </c>
      <c r="X5" s="126">
        <f t="shared" si="4"/>
        <v>8</v>
      </c>
      <c r="Y5" s="126"/>
      <c r="Z5" s="136" t="s">
        <v>93</v>
      </c>
      <c r="AA5" s="9" t="s">
        <v>44</v>
      </c>
      <c r="AC5" s="16" t="s">
        <v>94</v>
      </c>
      <c r="AD5" s="127">
        <v>2</v>
      </c>
      <c r="AE5" s="9" t="s">
        <v>95</v>
      </c>
      <c r="AF5" s="10" t="s">
        <v>96</v>
      </c>
    </row>
    <row r="6" spans="1:32" s="110" customFormat="1" ht="40.5" x14ac:dyDescent="0.25">
      <c r="A6" s="10" t="s">
        <v>82</v>
      </c>
      <c r="B6" s="11" t="s">
        <v>97</v>
      </c>
      <c r="C6" s="60">
        <f t="shared" si="0"/>
        <v>2</v>
      </c>
      <c r="D6" s="46">
        <v>1</v>
      </c>
      <c r="E6" s="30">
        <v>1</v>
      </c>
      <c r="F6" s="30">
        <v>1</v>
      </c>
      <c r="G6" s="30">
        <v>1</v>
      </c>
      <c r="H6" s="30">
        <v>1</v>
      </c>
      <c r="I6" s="31">
        <v>1</v>
      </c>
      <c r="J6" s="30">
        <v>1</v>
      </c>
      <c r="K6" s="50">
        <v>2</v>
      </c>
      <c r="L6" s="61">
        <f t="shared" si="1"/>
        <v>2</v>
      </c>
      <c r="M6" s="133">
        <v>1</v>
      </c>
      <c r="N6" s="134">
        <v>2</v>
      </c>
      <c r="O6" s="135">
        <v>2</v>
      </c>
      <c r="P6" s="131">
        <f t="shared" si="2"/>
        <v>2</v>
      </c>
      <c r="Q6" s="56">
        <v>2</v>
      </c>
      <c r="R6" s="59">
        <v>2</v>
      </c>
      <c r="S6" s="132">
        <f t="shared" si="5"/>
        <v>1</v>
      </c>
      <c r="T6" s="79">
        <v>1</v>
      </c>
      <c r="U6" s="80">
        <v>1</v>
      </c>
      <c r="V6" s="86">
        <v>0</v>
      </c>
      <c r="W6" s="125">
        <f t="shared" si="3"/>
        <v>20</v>
      </c>
      <c r="X6" s="126">
        <f t="shared" si="4"/>
        <v>9</v>
      </c>
      <c r="Y6" s="126"/>
      <c r="Z6" s="136" t="s">
        <v>98</v>
      </c>
      <c r="AA6" s="9" t="s">
        <v>97</v>
      </c>
      <c r="AC6" s="16" t="s">
        <v>85</v>
      </c>
      <c r="AD6" s="127">
        <v>2</v>
      </c>
      <c r="AE6" s="12" t="s">
        <v>99</v>
      </c>
      <c r="AF6" s="13" t="s">
        <v>100</v>
      </c>
    </row>
    <row r="7" spans="1:32" s="110" customFormat="1" ht="27" x14ac:dyDescent="0.25">
      <c r="A7" s="10" t="s">
        <v>94</v>
      </c>
      <c r="B7" s="11" t="s">
        <v>101</v>
      </c>
      <c r="C7" s="60">
        <f t="shared" si="0"/>
        <v>3</v>
      </c>
      <c r="D7" s="46">
        <v>2</v>
      </c>
      <c r="E7" s="30">
        <v>2</v>
      </c>
      <c r="F7" s="30">
        <v>2</v>
      </c>
      <c r="G7" s="30">
        <v>2</v>
      </c>
      <c r="H7" s="30">
        <v>1</v>
      </c>
      <c r="I7" s="31">
        <v>3</v>
      </c>
      <c r="J7" s="30">
        <v>1</v>
      </c>
      <c r="K7" s="50">
        <v>3</v>
      </c>
      <c r="L7" s="61">
        <f t="shared" si="1"/>
        <v>3</v>
      </c>
      <c r="M7" s="133">
        <v>3</v>
      </c>
      <c r="N7" s="134">
        <v>2</v>
      </c>
      <c r="O7" s="135">
        <v>2</v>
      </c>
      <c r="P7" s="131">
        <f t="shared" si="2"/>
        <v>2</v>
      </c>
      <c r="Q7" s="56">
        <v>2</v>
      </c>
      <c r="R7" s="59">
        <v>2</v>
      </c>
      <c r="S7" s="132">
        <f t="shared" si="5"/>
        <v>3</v>
      </c>
      <c r="T7" s="79">
        <v>3</v>
      </c>
      <c r="U7" s="80">
        <v>1</v>
      </c>
      <c r="V7" s="86">
        <v>2</v>
      </c>
      <c r="W7" s="125">
        <f t="shared" si="3"/>
        <v>33</v>
      </c>
      <c r="X7" s="126">
        <f t="shared" si="4"/>
        <v>16</v>
      </c>
      <c r="Y7" s="126"/>
      <c r="Z7" s="136" t="s">
        <v>102</v>
      </c>
      <c r="AA7" s="9" t="s">
        <v>101</v>
      </c>
      <c r="AC7" s="16" t="s">
        <v>90</v>
      </c>
      <c r="AD7" s="127">
        <v>2</v>
      </c>
      <c r="AE7" s="12" t="s">
        <v>103</v>
      </c>
      <c r="AF7" s="13" t="s">
        <v>104</v>
      </c>
    </row>
    <row r="8" spans="1:32" s="110" customFormat="1" ht="27" x14ac:dyDescent="0.25">
      <c r="A8" s="10" t="s">
        <v>85</v>
      </c>
      <c r="B8" s="11" t="s">
        <v>105</v>
      </c>
      <c r="C8" s="60">
        <f t="shared" si="0"/>
        <v>2</v>
      </c>
      <c r="D8" s="46">
        <v>1</v>
      </c>
      <c r="E8" s="30">
        <v>0</v>
      </c>
      <c r="F8" s="30">
        <v>0</v>
      </c>
      <c r="G8" s="30">
        <v>0</v>
      </c>
      <c r="H8" s="30">
        <v>0</v>
      </c>
      <c r="I8" s="31">
        <v>0</v>
      </c>
      <c r="J8" s="30">
        <v>1</v>
      </c>
      <c r="K8" s="50">
        <v>2</v>
      </c>
      <c r="L8" s="61">
        <f t="shared" si="1"/>
        <v>3</v>
      </c>
      <c r="M8" s="133">
        <v>3</v>
      </c>
      <c r="N8" s="134">
        <v>2</v>
      </c>
      <c r="O8" s="135">
        <v>2</v>
      </c>
      <c r="P8" s="131">
        <f t="shared" si="2"/>
        <v>2</v>
      </c>
      <c r="Q8" s="56">
        <v>2</v>
      </c>
      <c r="R8" s="59">
        <v>2</v>
      </c>
      <c r="S8" s="132">
        <f t="shared" si="5"/>
        <v>1</v>
      </c>
      <c r="T8" s="79">
        <v>1</v>
      </c>
      <c r="U8" s="80">
        <v>1</v>
      </c>
      <c r="V8" s="86">
        <v>0</v>
      </c>
      <c r="W8" s="125">
        <f t="shared" si="3"/>
        <v>17</v>
      </c>
      <c r="X8" s="126">
        <f t="shared" si="4"/>
        <v>4</v>
      </c>
      <c r="Y8" s="126"/>
      <c r="Z8" s="136" t="s">
        <v>106</v>
      </c>
      <c r="AA8" s="9" t="s">
        <v>105</v>
      </c>
      <c r="AC8" s="136" t="s">
        <v>93</v>
      </c>
      <c r="AD8" s="127">
        <v>2</v>
      </c>
      <c r="AE8" s="12" t="s">
        <v>107</v>
      </c>
      <c r="AF8" s="13" t="s">
        <v>108</v>
      </c>
    </row>
    <row r="9" spans="1:32" s="110" customFormat="1" ht="40.5" x14ac:dyDescent="0.25">
      <c r="A9" s="10" t="s">
        <v>90</v>
      </c>
      <c r="B9" s="11" t="s">
        <v>109</v>
      </c>
      <c r="C9" s="60">
        <f t="shared" si="0"/>
        <v>3</v>
      </c>
      <c r="D9" s="46">
        <v>2</v>
      </c>
      <c r="E9" s="30">
        <v>2</v>
      </c>
      <c r="F9" s="30">
        <v>1</v>
      </c>
      <c r="G9" s="30">
        <v>2</v>
      </c>
      <c r="H9" s="30">
        <v>0</v>
      </c>
      <c r="I9" s="31">
        <v>1</v>
      </c>
      <c r="J9" s="30">
        <v>3</v>
      </c>
      <c r="K9" s="50">
        <v>2</v>
      </c>
      <c r="L9" s="61">
        <f t="shared" si="1"/>
        <v>1</v>
      </c>
      <c r="M9" s="133">
        <v>1</v>
      </c>
      <c r="N9" s="134">
        <v>1</v>
      </c>
      <c r="O9" s="135">
        <v>2</v>
      </c>
      <c r="P9" s="131">
        <f t="shared" si="2"/>
        <v>3</v>
      </c>
      <c r="Q9" s="56">
        <v>3</v>
      </c>
      <c r="R9" s="59">
        <v>2</v>
      </c>
      <c r="S9" s="132">
        <f t="shared" si="5"/>
        <v>2</v>
      </c>
      <c r="T9" s="79">
        <v>2</v>
      </c>
      <c r="U9" s="80">
        <v>1</v>
      </c>
      <c r="V9" s="86">
        <v>0</v>
      </c>
      <c r="W9" s="125">
        <f t="shared" si="3"/>
        <v>25</v>
      </c>
      <c r="X9" s="126">
        <f t="shared" si="4"/>
        <v>13</v>
      </c>
      <c r="Y9" s="126"/>
      <c r="Z9" s="136" t="s">
        <v>110</v>
      </c>
      <c r="AA9" s="9" t="s">
        <v>109</v>
      </c>
      <c r="AC9" s="136" t="s">
        <v>98</v>
      </c>
      <c r="AD9" s="127">
        <v>2</v>
      </c>
      <c r="AE9" s="12" t="s">
        <v>111</v>
      </c>
      <c r="AF9" s="13" t="s">
        <v>112</v>
      </c>
    </row>
    <row r="10" spans="1:32" s="110" customFormat="1" ht="41.25" thickBot="1" x14ac:dyDescent="0.3">
      <c r="A10" s="13" t="s">
        <v>93</v>
      </c>
      <c r="B10" s="14" t="s">
        <v>113</v>
      </c>
      <c r="C10" s="60">
        <f t="shared" si="0"/>
        <v>3</v>
      </c>
      <c r="D10" s="46">
        <v>2</v>
      </c>
      <c r="E10" s="30">
        <v>2</v>
      </c>
      <c r="F10" s="30">
        <v>1</v>
      </c>
      <c r="G10" s="30">
        <v>2</v>
      </c>
      <c r="H10" s="30">
        <v>2</v>
      </c>
      <c r="I10" s="31">
        <v>3</v>
      </c>
      <c r="J10" s="30">
        <v>3</v>
      </c>
      <c r="K10" s="50">
        <v>2</v>
      </c>
      <c r="L10" s="61">
        <f t="shared" si="1"/>
        <v>2</v>
      </c>
      <c r="M10" s="133">
        <v>1</v>
      </c>
      <c r="N10" s="134">
        <v>2</v>
      </c>
      <c r="O10" s="135">
        <v>2</v>
      </c>
      <c r="P10" s="131">
        <f t="shared" si="2"/>
        <v>2</v>
      </c>
      <c r="Q10" s="56">
        <v>2</v>
      </c>
      <c r="R10" s="59">
        <v>1</v>
      </c>
      <c r="S10" s="132">
        <f t="shared" si="5"/>
        <v>3</v>
      </c>
      <c r="T10" s="79">
        <v>3</v>
      </c>
      <c r="U10" s="80">
        <v>1</v>
      </c>
      <c r="V10" s="86">
        <v>1</v>
      </c>
      <c r="W10" s="125">
        <f t="shared" si="3"/>
        <v>30</v>
      </c>
      <c r="X10" s="126">
        <f t="shared" si="4"/>
        <v>17</v>
      </c>
      <c r="Y10" s="126"/>
      <c r="Z10" s="16" t="s">
        <v>114</v>
      </c>
      <c r="AA10" s="12" t="s">
        <v>113</v>
      </c>
      <c r="AC10" s="136" t="s">
        <v>102</v>
      </c>
      <c r="AD10" s="127">
        <v>2</v>
      </c>
      <c r="AE10" s="9" t="s">
        <v>115</v>
      </c>
      <c r="AF10" s="10" t="s">
        <v>116</v>
      </c>
    </row>
    <row r="11" spans="1:32" s="110" customFormat="1" ht="41.25" thickBot="1" x14ac:dyDescent="0.3">
      <c r="A11" s="13" t="s">
        <v>98</v>
      </c>
      <c r="B11" s="14" t="s">
        <v>117</v>
      </c>
      <c r="C11" s="60">
        <f t="shared" si="0"/>
        <v>2</v>
      </c>
      <c r="D11" s="46">
        <v>2</v>
      </c>
      <c r="E11" s="30">
        <v>2</v>
      </c>
      <c r="F11" s="30">
        <v>0</v>
      </c>
      <c r="G11" s="30">
        <v>1</v>
      </c>
      <c r="H11" s="30">
        <v>1</v>
      </c>
      <c r="I11" s="31">
        <v>1</v>
      </c>
      <c r="J11" s="30">
        <v>1</v>
      </c>
      <c r="K11" s="50">
        <v>2</v>
      </c>
      <c r="L11" s="61">
        <f t="shared" si="1"/>
        <v>2</v>
      </c>
      <c r="M11" s="133">
        <v>1</v>
      </c>
      <c r="N11" s="134">
        <v>2</v>
      </c>
      <c r="O11" s="135">
        <v>2</v>
      </c>
      <c r="P11" s="131">
        <f t="shared" si="2"/>
        <v>3</v>
      </c>
      <c r="Q11" s="56">
        <v>3</v>
      </c>
      <c r="R11" s="59">
        <v>2</v>
      </c>
      <c r="S11" s="132">
        <f t="shared" si="5"/>
        <v>3</v>
      </c>
      <c r="T11" s="79">
        <v>3</v>
      </c>
      <c r="U11" s="80">
        <v>1</v>
      </c>
      <c r="V11" s="86">
        <v>0</v>
      </c>
      <c r="W11" s="125">
        <f t="shared" si="3"/>
        <v>24</v>
      </c>
      <c r="X11" s="126">
        <f t="shared" si="4"/>
        <v>10</v>
      </c>
      <c r="Y11" s="137"/>
      <c r="Z11" s="138" t="s">
        <v>118</v>
      </c>
      <c r="AA11" s="12" t="s">
        <v>117</v>
      </c>
      <c r="AC11" s="136" t="s">
        <v>106</v>
      </c>
      <c r="AD11" s="127">
        <v>2</v>
      </c>
      <c r="AE11" s="9" t="s">
        <v>119</v>
      </c>
      <c r="AF11" s="10" t="s">
        <v>120</v>
      </c>
    </row>
    <row r="12" spans="1:32" s="110" customFormat="1" ht="40.5" x14ac:dyDescent="0.25">
      <c r="A12" s="13" t="s">
        <v>102</v>
      </c>
      <c r="B12" s="14" t="s">
        <v>121</v>
      </c>
      <c r="C12" s="60">
        <f t="shared" si="0"/>
        <v>3</v>
      </c>
      <c r="D12" s="46">
        <v>2</v>
      </c>
      <c r="E12" s="30">
        <v>2</v>
      </c>
      <c r="F12" s="30">
        <v>2</v>
      </c>
      <c r="G12" s="30">
        <v>1</v>
      </c>
      <c r="H12" s="30">
        <v>2</v>
      </c>
      <c r="I12" s="31">
        <v>3</v>
      </c>
      <c r="J12" s="30">
        <v>2</v>
      </c>
      <c r="K12" s="50">
        <v>2</v>
      </c>
      <c r="L12" s="61">
        <f t="shared" si="1"/>
        <v>2</v>
      </c>
      <c r="M12" s="133">
        <v>1</v>
      </c>
      <c r="N12" s="134">
        <v>2</v>
      </c>
      <c r="O12" s="135">
        <v>2</v>
      </c>
      <c r="P12" s="131">
        <f t="shared" si="2"/>
        <v>2</v>
      </c>
      <c r="Q12" s="56">
        <v>2</v>
      </c>
      <c r="R12" s="59">
        <v>2</v>
      </c>
      <c r="S12" s="132">
        <f t="shared" si="5"/>
        <v>3</v>
      </c>
      <c r="T12" s="79">
        <v>3</v>
      </c>
      <c r="U12" s="80">
        <v>1</v>
      </c>
      <c r="V12" s="86">
        <v>2</v>
      </c>
      <c r="W12" s="125">
        <f t="shared" si="3"/>
        <v>31</v>
      </c>
      <c r="X12" s="126">
        <f t="shared" si="4"/>
        <v>16</v>
      </c>
      <c r="Y12" s="126"/>
      <c r="Z12" s="83" t="s">
        <v>122</v>
      </c>
      <c r="AA12" s="12" t="s">
        <v>121</v>
      </c>
      <c r="AC12" s="136" t="s">
        <v>110</v>
      </c>
      <c r="AD12" s="127">
        <v>2</v>
      </c>
      <c r="AE12" s="8" t="s">
        <v>123</v>
      </c>
      <c r="AF12" s="1" t="s">
        <v>124</v>
      </c>
    </row>
    <row r="13" spans="1:32" s="110" customFormat="1" ht="27.75" thickBot="1" x14ac:dyDescent="0.3">
      <c r="A13" s="13" t="s">
        <v>106</v>
      </c>
      <c r="B13" s="14" t="s">
        <v>125</v>
      </c>
      <c r="C13" s="60">
        <f t="shared" si="0"/>
        <v>3</v>
      </c>
      <c r="D13" s="46">
        <v>1</v>
      </c>
      <c r="E13" s="30">
        <v>1</v>
      </c>
      <c r="F13" s="30">
        <v>1</v>
      </c>
      <c r="G13" s="30">
        <v>0</v>
      </c>
      <c r="H13" s="30">
        <v>1</v>
      </c>
      <c r="I13" s="31">
        <v>1</v>
      </c>
      <c r="J13" s="30">
        <v>3</v>
      </c>
      <c r="K13" s="50">
        <v>2</v>
      </c>
      <c r="L13" s="61">
        <f t="shared" si="1"/>
        <v>2</v>
      </c>
      <c r="M13" s="133">
        <v>1</v>
      </c>
      <c r="N13" s="134">
        <v>2</v>
      </c>
      <c r="O13" s="135">
        <v>2</v>
      </c>
      <c r="P13" s="131">
        <f t="shared" si="2"/>
        <v>3</v>
      </c>
      <c r="Q13" s="56">
        <v>3</v>
      </c>
      <c r="R13" s="59">
        <v>2</v>
      </c>
      <c r="S13" s="132">
        <f t="shared" si="5"/>
        <v>3</v>
      </c>
      <c r="T13" s="79">
        <v>3</v>
      </c>
      <c r="U13" s="80">
        <v>1</v>
      </c>
      <c r="V13" s="86">
        <v>2</v>
      </c>
      <c r="W13" s="125">
        <f t="shared" si="3"/>
        <v>26</v>
      </c>
      <c r="X13" s="126">
        <f t="shared" si="4"/>
        <v>10</v>
      </c>
      <c r="Y13" s="126"/>
      <c r="Z13" s="16" t="s">
        <v>126</v>
      </c>
      <c r="AA13" s="12" t="s">
        <v>125</v>
      </c>
      <c r="AC13" s="16"/>
      <c r="AD13" s="127"/>
      <c r="AE13" s="9" t="s">
        <v>127</v>
      </c>
      <c r="AF13" s="10" t="s">
        <v>128</v>
      </c>
    </row>
    <row r="14" spans="1:32" s="110" customFormat="1" ht="27.75" thickBot="1" x14ac:dyDescent="0.3">
      <c r="A14" s="13" t="s">
        <v>110</v>
      </c>
      <c r="B14" s="14" t="s">
        <v>129</v>
      </c>
      <c r="C14" s="60">
        <f t="shared" si="0"/>
        <v>3</v>
      </c>
      <c r="D14" s="46">
        <v>1</v>
      </c>
      <c r="E14" s="30">
        <v>1</v>
      </c>
      <c r="F14" s="30">
        <v>1</v>
      </c>
      <c r="G14" s="30">
        <v>0</v>
      </c>
      <c r="H14" s="30">
        <v>1</v>
      </c>
      <c r="I14" s="31">
        <v>1</v>
      </c>
      <c r="J14" s="30">
        <v>3</v>
      </c>
      <c r="K14" s="50">
        <v>2</v>
      </c>
      <c r="L14" s="61">
        <f t="shared" si="1"/>
        <v>2</v>
      </c>
      <c r="M14" s="133">
        <v>1</v>
      </c>
      <c r="N14" s="134">
        <v>2</v>
      </c>
      <c r="O14" s="135">
        <v>2</v>
      </c>
      <c r="P14" s="131">
        <f t="shared" si="2"/>
        <v>3</v>
      </c>
      <c r="Q14" s="56">
        <v>3</v>
      </c>
      <c r="R14" s="59">
        <v>2</v>
      </c>
      <c r="S14" s="132">
        <f t="shared" si="5"/>
        <v>3</v>
      </c>
      <c r="T14" s="79">
        <v>3</v>
      </c>
      <c r="U14" s="80">
        <v>1</v>
      </c>
      <c r="V14" s="86">
        <v>3</v>
      </c>
      <c r="W14" s="125">
        <f t="shared" si="3"/>
        <v>27</v>
      </c>
      <c r="X14" s="126">
        <f t="shared" si="4"/>
        <v>10</v>
      </c>
      <c r="Y14" s="126"/>
      <c r="Z14" s="16" t="s">
        <v>130</v>
      </c>
      <c r="AA14" s="12" t="s">
        <v>129</v>
      </c>
      <c r="AC14" s="120"/>
      <c r="AD14" s="121"/>
      <c r="AE14" s="9" t="s">
        <v>131</v>
      </c>
      <c r="AF14" s="10" t="s">
        <v>132</v>
      </c>
    </row>
    <row r="15" spans="1:32" s="110" customFormat="1" ht="54" x14ac:dyDescent="0.25">
      <c r="A15" s="62" t="s">
        <v>133</v>
      </c>
      <c r="B15" s="63" t="s">
        <v>134</v>
      </c>
      <c r="C15" s="64">
        <f t="shared" si="0"/>
        <v>2</v>
      </c>
      <c r="D15" s="65">
        <v>1.636363636</v>
      </c>
      <c r="E15" s="66">
        <v>1</v>
      </c>
      <c r="F15" s="66">
        <v>1</v>
      </c>
      <c r="G15" s="66">
        <v>1</v>
      </c>
      <c r="H15" s="66">
        <v>1</v>
      </c>
      <c r="I15" s="66">
        <v>2</v>
      </c>
      <c r="J15" s="66">
        <v>1.818181818</v>
      </c>
      <c r="K15" s="67">
        <v>2</v>
      </c>
      <c r="L15" s="68">
        <f t="shared" si="1"/>
        <v>2</v>
      </c>
      <c r="M15" s="139">
        <v>1</v>
      </c>
      <c r="N15" s="140">
        <v>2</v>
      </c>
      <c r="O15" s="141">
        <v>2</v>
      </c>
      <c r="P15" s="142">
        <f t="shared" si="2"/>
        <v>2</v>
      </c>
      <c r="Q15" s="69">
        <v>2</v>
      </c>
      <c r="R15" s="70">
        <v>2</v>
      </c>
      <c r="S15" s="143">
        <f t="shared" si="5"/>
        <v>2</v>
      </c>
      <c r="T15" s="81">
        <v>2</v>
      </c>
      <c r="U15" s="82">
        <v>2</v>
      </c>
      <c r="V15" s="87">
        <v>0</v>
      </c>
      <c r="W15" s="125">
        <f t="shared" si="3"/>
        <v>24.454545453999998</v>
      </c>
      <c r="X15" s="126">
        <f t="shared" si="4"/>
        <v>11.454545454</v>
      </c>
      <c r="Y15" s="126"/>
      <c r="Z15" s="16" t="s">
        <v>135</v>
      </c>
      <c r="AA15" s="9" t="s">
        <v>134</v>
      </c>
      <c r="AC15" s="83" t="s">
        <v>114</v>
      </c>
      <c r="AD15" s="144">
        <v>1</v>
      </c>
      <c r="AE15" s="9" t="s">
        <v>136</v>
      </c>
      <c r="AF15" s="10" t="s">
        <v>137</v>
      </c>
    </row>
    <row r="16" spans="1:32" s="110" customFormat="1" ht="27" x14ac:dyDescent="0.25">
      <c r="A16" s="37" t="s">
        <v>138</v>
      </c>
      <c r="B16" s="38" t="s">
        <v>139</v>
      </c>
      <c r="C16" s="39"/>
      <c r="D16" s="40"/>
      <c r="E16" s="40"/>
      <c r="F16" s="40"/>
      <c r="G16" s="40"/>
      <c r="H16" s="40"/>
      <c r="I16" s="40"/>
      <c r="J16" s="40"/>
      <c r="K16" s="40"/>
      <c r="L16" s="41"/>
      <c r="M16" s="122"/>
      <c r="N16" s="122"/>
      <c r="O16" s="122"/>
      <c r="P16" s="123"/>
      <c r="Q16" s="42"/>
      <c r="R16" s="42"/>
      <c r="S16" s="39"/>
      <c r="T16" s="43"/>
      <c r="U16" s="43"/>
      <c r="V16" s="73"/>
      <c r="W16" s="124"/>
      <c r="X16" s="125">
        <f t="shared" si="4"/>
        <v>0</v>
      </c>
      <c r="Y16" s="126"/>
      <c r="Z16" s="16" t="s">
        <v>140</v>
      </c>
      <c r="AA16" s="8"/>
      <c r="AC16" s="16" t="s">
        <v>118</v>
      </c>
      <c r="AD16" s="127">
        <v>1</v>
      </c>
      <c r="AE16" s="9" t="s">
        <v>141</v>
      </c>
      <c r="AF16" s="10" t="s">
        <v>142</v>
      </c>
    </row>
    <row r="17" spans="1:32" s="110" customFormat="1" ht="27" x14ac:dyDescent="0.25">
      <c r="A17" s="28" t="s">
        <v>114</v>
      </c>
      <c r="B17" s="29" t="s">
        <v>143</v>
      </c>
      <c r="C17" s="71">
        <f t="shared" si="0"/>
        <v>2</v>
      </c>
      <c r="D17" s="45">
        <v>1</v>
      </c>
      <c r="E17" s="34">
        <v>2</v>
      </c>
      <c r="F17" s="34">
        <v>1</v>
      </c>
      <c r="G17" s="34">
        <v>2</v>
      </c>
      <c r="H17" s="34">
        <v>1</v>
      </c>
      <c r="I17" s="35">
        <v>1</v>
      </c>
      <c r="J17" s="34">
        <v>1</v>
      </c>
      <c r="K17" s="49">
        <v>1</v>
      </c>
      <c r="L17" s="72">
        <f t="shared" si="1"/>
        <v>2</v>
      </c>
      <c r="M17" s="128">
        <v>2</v>
      </c>
      <c r="N17" s="129">
        <v>1</v>
      </c>
      <c r="O17" s="130">
        <v>1</v>
      </c>
      <c r="P17" s="145">
        <f t="shared" si="2"/>
        <v>3</v>
      </c>
      <c r="Q17" s="55">
        <v>3</v>
      </c>
      <c r="R17" s="58">
        <v>1</v>
      </c>
      <c r="S17" s="146">
        <f t="shared" si="5"/>
        <v>1</v>
      </c>
      <c r="T17" s="77">
        <v>1</v>
      </c>
      <c r="U17" s="78">
        <v>1</v>
      </c>
      <c r="V17" s="85">
        <v>0</v>
      </c>
      <c r="W17" s="125">
        <f t="shared" si="3"/>
        <v>20</v>
      </c>
      <c r="X17" s="126">
        <f t="shared" si="4"/>
        <v>10</v>
      </c>
      <c r="Y17" s="126"/>
      <c r="Z17" s="136" t="s">
        <v>144</v>
      </c>
      <c r="AA17" s="9" t="s">
        <v>143</v>
      </c>
      <c r="AC17" s="16" t="s">
        <v>122</v>
      </c>
      <c r="AD17" s="127">
        <v>1</v>
      </c>
      <c r="AE17" s="9" t="s">
        <v>145</v>
      </c>
      <c r="AF17" s="10" t="s">
        <v>146</v>
      </c>
    </row>
    <row r="18" spans="1:32" s="110" customFormat="1" ht="40.5" x14ac:dyDescent="0.25">
      <c r="A18" s="10" t="s">
        <v>118</v>
      </c>
      <c r="B18" s="11" t="s">
        <v>147</v>
      </c>
      <c r="C18" s="60">
        <f t="shared" si="0"/>
        <v>3</v>
      </c>
      <c r="D18" s="46">
        <v>1</v>
      </c>
      <c r="E18" s="30">
        <v>3</v>
      </c>
      <c r="F18" s="30">
        <v>2</v>
      </c>
      <c r="G18" s="30">
        <v>2</v>
      </c>
      <c r="H18" s="30">
        <v>3</v>
      </c>
      <c r="I18" s="31">
        <v>1</v>
      </c>
      <c r="J18" s="30">
        <v>1</v>
      </c>
      <c r="K18" s="50">
        <v>2</v>
      </c>
      <c r="L18" s="61">
        <f t="shared" si="1"/>
        <v>1</v>
      </c>
      <c r="M18" s="133">
        <v>1</v>
      </c>
      <c r="N18" s="134">
        <v>1</v>
      </c>
      <c r="O18" s="135">
        <v>1</v>
      </c>
      <c r="P18" s="131">
        <f t="shared" si="2"/>
        <v>2</v>
      </c>
      <c r="Q18" s="56">
        <v>2</v>
      </c>
      <c r="R18" s="59">
        <v>2</v>
      </c>
      <c r="S18" s="132">
        <f t="shared" si="5"/>
        <v>1</v>
      </c>
      <c r="T18" s="79">
        <v>1</v>
      </c>
      <c r="U18" s="80">
        <v>1</v>
      </c>
      <c r="V18" s="86">
        <v>0</v>
      </c>
      <c r="W18" s="125">
        <f t="shared" si="3"/>
        <v>24</v>
      </c>
      <c r="X18" s="126">
        <f t="shared" si="4"/>
        <v>15</v>
      </c>
      <c r="Y18" s="126"/>
      <c r="Z18" s="136" t="s">
        <v>148</v>
      </c>
      <c r="AA18" s="9" t="s">
        <v>147</v>
      </c>
      <c r="AC18" s="16" t="s">
        <v>126</v>
      </c>
      <c r="AD18" s="127">
        <v>1</v>
      </c>
      <c r="AE18" s="12" t="s">
        <v>149</v>
      </c>
      <c r="AF18" s="13" t="s">
        <v>148</v>
      </c>
    </row>
    <row r="19" spans="1:32" s="110" customFormat="1" ht="27" x14ac:dyDescent="0.25">
      <c r="A19" s="10" t="s">
        <v>122</v>
      </c>
      <c r="B19" s="11" t="s">
        <v>150</v>
      </c>
      <c r="C19" s="60">
        <f t="shared" si="0"/>
        <v>2</v>
      </c>
      <c r="D19" s="46">
        <v>1</v>
      </c>
      <c r="E19" s="30">
        <v>0</v>
      </c>
      <c r="F19" s="30">
        <v>0</v>
      </c>
      <c r="G19" s="30">
        <v>0</v>
      </c>
      <c r="H19" s="30">
        <v>2</v>
      </c>
      <c r="I19" s="31">
        <v>1</v>
      </c>
      <c r="J19" s="30">
        <v>1</v>
      </c>
      <c r="K19" s="50">
        <v>1</v>
      </c>
      <c r="L19" s="61">
        <f t="shared" si="1"/>
        <v>1</v>
      </c>
      <c r="M19" s="133">
        <v>1</v>
      </c>
      <c r="N19" s="134">
        <v>1</v>
      </c>
      <c r="O19" s="135">
        <v>1</v>
      </c>
      <c r="P19" s="131">
        <f t="shared" si="2"/>
        <v>1</v>
      </c>
      <c r="Q19" s="56">
        <v>1</v>
      </c>
      <c r="R19" s="59">
        <v>1</v>
      </c>
      <c r="S19" s="132">
        <f t="shared" si="5"/>
        <v>1</v>
      </c>
      <c r="T19" s="79">
        <v>1</v>
      </c>
      <c r="U19" s="80">
        <v>1</v>
      </c>
      <c r="V19" s="86">
        <v>0</v>
      </c>
      <c r="W19" s="125">
        <f t="shared" si="3"/>
        <v>13</v>
      </c>
      <c r="X19" s="126">
        <f t="shared" si="4"/>
        <v>6</v>
      </c>
      <c r="Y19" s="126"/>
      <c r="Z19" s="136" t="s">
        <v>151</v>
      </c>
      <c r="AA19" s="9" t="s">
        <v>150</v>
      </c>
      <c r="AC19" s="16" t="s">
        <v>130</v>
      </c>
      <c r="AD19" s="127">
        <v>1</v>
      </c>
      <c r="AE19" s="12" t="s">
        <v>152</v>
      </c>
      <c r="AF19" s="13" t="s">
        <v>153</v>
      </c>
    </row>
    <row r="20" spans="1:32" s="110" customFormat="1" x14ac:dyDescent="0.25">
      <c r="A20" s="10" t="s">
        <v>126</v>
      </c>
      <c r="B20" s="11" t="s">
        <v>154</v>
      </c>
      <c r="C20" s="60">
        <f t="shared" si="0"/>
        <v>3</v>
      </c>
      <c r="D20" s="46">
        <v>1</v>
      </c>
      <c r="E20" s="30">
        <v>3</v>
      </c>
      <c r="F20" s="30">
        <v>2</v>
      </c>
      <c r="G20" s="30">
        <v>1</v>
      </c>
      <c r="H20" s="30">
        <v>3</v>
      </c>
      <c r="I20" s="31">
        <v>1</v>
      </c>
      <c r="J20" s="30">
        <v>1</v>
      </c>
      <c r="K20" s="50">
        <v>2</v>
      </c>
      <c r="L20" s="61">
        <f t="shared" si="1"/>
        <v>1</v>
      </c>
      <c r="M20" s="133">
        <v>1</v>
      </c>
      <c r="N20" s="134">
        <v>1</v>
      </c>
      <c r="O20" s="135">
        <v>1</v>
      </c>
      <c r="P20" s="131">
        <f t="shared" si="2"/>
        <v>2</v>
      </c>
      <c r="Q20" s="56">
        <v>2</v>
      </c>
      <c r="R20" s="59">
        <v>2</v>
      </c>
      <c r="S20" s="132">
        <f t="shared" si="5"/>
        <v>1</v>
      </c>
      <c r="T20" s="79">
        <v>1</v>
      </c>
      <c r="U20" s="80">
        <v>1</v>
      </c>
      <c r="V20" s="86">
        <v>0</v>
      </c>
      <c r="W20" s="125">
        <f t="shared" si="3"/>
        <v>23</v>
      </c>
      <c r="X20" s="126">
        <f t="shared" si="4"/>
        <v>14</v>
      </c>
      <c r="Y20" s="126"/>
      <c r="Z20" s="136" t="s">
        <v>155</v>
      </c>
      <c r="AA20" s="9" t="s">
        <v>154</v>
      </c>
      <c r="AC20" s="16" t="s">
        <v>135</v>
      </c>
      <c r="AD20" s="127">
        <v>1</v>
      </c>
      <c r="AE20" s="12" t="s">
        <v>156</v>
      </c>
      <c r="AF20" s="13" t="s">
        <v>157</v>
      </c>
    </row>
    <row r="21" spans="1:32" s="110" customFormat="1" ht="40.5" x14ac:dyDescent="0.25">
      <c r="A21" s="10" t="s">
        <v>130</v>
      </c>
      <c r="B21" s="11" t="s">
        <v>158</v>
      </c>
      <c r="C21" s="60">
        <f t="shared" si="0"/>
        <v>1</v>
      </c>
      <c r="D21" s="46">
        <v>1</v>
      </c>
      <c r="E21" s="30">
        <v>0</v>
      </c>
      <c r="F21" s="30">
        <v>0</v>
      </c>
      <c r="G21" s="30">
        <v>0</v>
      </c>
      <c r="H21" s="30">
        <v>0</v>
      </c>
      <c r="I21" s="31">
        <v>1</v>
      </c>
      <c r="J21" s="30">
        <v>1</v>
      </c>
      <c r="K21" s="50">
        <v>1</v>
      </c>
      <c r="L21" s="61">
        <f t="shared" si="1"/>
        <v>1</v>
      </c>
      <c r="M21" s="133">
        <v>1</v>
      </c>
      <c r="N21" s="134">
        <v>1</v>
      </c>
      <c r="O21" s="135">
        <v>1</v>
      </c>
      <c r="P21" s="131">
        <f t="shared" si="2"/>
        <v>1</v>
      </c>
      <c r="Q21" s="56">
        <v>1</v>
      </c>
      <c r="R21" s="59">
        <v>1</v>
      </c>
      <c r="S21" s="132">
        <f t="shared" si="5"/>
        <v>1</v>
      </c>
      <c r="T21" s="79">
        <v>1</v>
      </c>
      <c r="U21" s="80">
        <v>1</v>
      </c>
      <c r="V21" s="86">
        <v>0</v>
      </c>
      <c r="W21" s="125">
        <f t="shared" si="3"/>
        <v>11</v>
      </c>
      <c r="X21" s="126">
        <f t="shared" si="4"/>
        <v>4</v>
      </c>
      <c r="Y21" s="126"/>
      <c r="Z21" s="136" t="s">
        <v>159</v>
      </c>
      <c r="AA21" s="9" t="s">
        <v>158</v>
      </c>
      <c r="AC21" s="16" t="s">
        <v>140</v>
      </c>
      <c r="AD21" s="127">
        <v>1</v>
      </c>
      <c r="AE21" s="12" t="s">
        <v>160</v>
      </c>
      <c r="AF21" s="13" t="s">
        <v>161</v>
      </c>
    </row>
    <row r="22" spans="1:32" s="110" customFormat="1" x14ac:dyDescent="0.25">
      <c r="A22" s="10" t="s">
        <v>135</v>
      </c>
      <c r="B22" s="11" t="s">
        <v>162</v>
      </c>
      <c r="C22" s="60">
        <f t="shared" si="0"/>
        <v>3</v>
      </c>
      <c r="D22" s="46">
        <v>1</v>
      </c>
      <c r="E22" s="30">
        <v>3</v>
      </c>
      <c r="F22" s="30">
        <v>2</v>
      </c>
      <c r="G22" s="30">
        <v>1</v>
      </c>
      <c r="H22" s="30">
        <v>3</v>
      </c>
      <c r="I22" s="31">
        <v>1</v>
      </c>
      <c r="J22" s="30">
        <v>1</v>
      </c>
      <c r="K22" s="50">
        <v>2</v>
      </c>
      <c r="L22" s="61">
        <f t="shared" si="1"/>
        <v>2</v>
      </c>
      <c r="M22" s="133">
        <v>2</v>
      </c>
      <c r="N22" s="134">
        <v>1</v>
      </c>
      <c r="O22" s="135">
        <v>1</v>
      </c>
      <c r="P22" s="131">
        <f t="shared" si="2"/>
        <v>2</v>
      </c>
      <c r="Q22" s="56">
        <v>2</v>
      </c>
      <c r="R22" s="59">
        <v>2</v>
      </c>
      <c r="S22" s="132">
        <f t="shared" si="5"/>
        <v>1</v>
      </c>
      <c r="T22" s="79">
        <v>1</v>
      </c>
      <c r="U22" s="80">
        <v>1</v>
      </c>
      <c r="V22" s="86">
        <v>0</v>
      </c>
      <c r="W22" s="125">
        <f t="shared" si="3"/>
        <v>24</v>
      </c>
      <c r="X22" s="126">
        <f t="shared" si="4"/>
        <v>14</v>
      </c>
      <c r="Y22" s="126"/>
      <c r="Z22" s="136" t="s">
        <v>163</v>
      </c>
      <c r="AA22" s="9" t="s">
        <v>162</v>
      </c>
      <c r="AC22" s="136" t="s">
        <v>144</v>
      </c>
      <c r="AD22" s="127">
        <v>1</v>
      </c>
      <c r="AE22" s="9" t="s">
        <v>164</v>
      </c>
      <c r="AF22" s="10" t="s">
        <v>165</v>
      </c>
    </row>
    <row r="23" spans="1:32" s="110" customFormat="1" ht="27" x14ac:dyDescent="0.25">
      <c r="A23" s="10" t="s">
        <v>140</v>
      </c>
      <c r="B23" s="11" t="s">
        <v>166</v>
      </c>
      <c r="C23" s="60">
        <f t="shared" si="0"/>
        <v>3</v>
      </c>
      <c r="D23" s="46">
        <v>1</v>
      </c>
      <c r="E23" s="30">
        <v>3</v>
      </c>
      <c r="F23" s="30">
        <v>2</v>
      </c>
      <c r="G23" s="30">
        <v>1</v>
      </c>
      <c r="H23" s="30">
        <v>3</v>
      </c>
      <c r="I23" s="31">
        <v>1</v>
      </c>
      <c r="J23" s="30">
        <v>1</v>
      </c>
      <c r="K23" s="50">
        <v>2</v>
      </c>
      <c r="L23" s="61">
        <f t="shared" si="1"/>
        <v>1</v>
      </c>
      <c r="M23" s="133">
        <v>1</v>
      </c>
      <c r="N23" s="134">
        <v>1</v>
      </c>
      <c r="O23" s="135">
        <v>1</v>
      </c>
      <c r="P23" s="131">
        <f t="shared" si="2"/>
        <v>2</v>
      </c>
      <c r="Q23" s="56">
        <v>2</v>
      </c>
      <c r="R23" s="59">
        <v>2</v>
      </c>
      <c r="S23" s="132">
        <f t="shared" si="5"/>
        <v>1</v>
      </c>
      <c r="T23" s="79">
        <v>1</v>
      </c>
      <c r="U23" s="80">
        <v>1</v>
      </c>
      <c r="V23" s="86">
        <v>0</v>
      </c>
      <c r="W23" s="125">
        <f t="shared" si="3"/>
        <v>23</v>
      </c>
      <c r="X23" s="126">
        <f t="shared" si="4"/>
        <v>14</v>
      </c>
      <c r="Y23" s="126"/>
      <c r="Z23" s="136" t="s">
        <v>167</v>
      </c>
      <c r="AA23" s="9" t="s">
        <v>166</v>
      </c>
      <c r="AC23" s="136" t="s">
        <v>148</v>
      </c>
      <c r="AD23" s="127">
        <v>1</v>
      </c>
      <c r="AE23" s="12" t="s">
        <v>117</v>
      </c>
      <c r="AF23" s="13" t="s">
        <v>98</v>
      </c>
    </row>
    <row r="24" spans="1:32" s="110" customFormat="1" ht="27" x14ac:dyDescent="0.25">
      <c r="A24" s="13" t="s">
        <v>144</v>
      </c>
      <c r="B24" s="14" t="s">
        <v>168</v>
      </c>
      <c r="C24" s="60">
        <f t="shared" si="0"/>
        <v>2</v>
      </c>
      <c r="D24" s="46">
        <v>2</v>
      </c>
      <c r="E24" s="30">
        <v>1</v>
      </c>
      <c r="F24" s="30">
        <v>1</v>
      </c>
      <c r="G24" s="30">
        <v>0</v>
      </c>
      <c r="H24" s="30">
        <v>2</v>
      </c>
      <c r="I24" s="31">
        <v>0</v>
      </c>
      <c r="J24" s="30">
        <v>0</v>
      </c>
      <c r="K24" s="51">
        <v>1</v>
      </c>
      <c r="L24" s="61">
        <f t="shared" si="1"/>
        <v>1</v>
      </c>
      <c r="M24" s="133">
        <v>1</v>
      </c>
      <c r="N24" s="134">
        <v>1</v>
      </c>
      <c r="O24" s="135">
        <v>1</v>
      </c>
      <c r="P24" s="131">
        <f t="shared" si="2"/>
        <v>2</v>
      </c>
      <c r="Q24" s="56">
        <v>2</v>
      </c>
      <c r="R24" s="59">
        <v>1</v>
      </c>
      <c r="S24" s="132">
        <f t="shared" si="5"/>
        <v>2</v>
      </c>
      <c r="T24" s="79">
        <v>1</v>
      </c>
      <c r="U24" s="80">
        <v>1</v>
      </c>
      <c r="V24" s="86">
        <v>2</v>
      </c>
      <c r="W24" s="125">
        <f t="shared" si="3"/>
        <v>17</v>
      </c>
      <c r="X24" s="126">
        <f t="shared" si="4"/>
        <v>7</v>
      </c>
      <c r="Y24" s="126"/>
      <c r="Z24" s="136" t="s">
        <v>169</v>
      </c>
      <c r="AA24" s="12" t="s">
        <v>168</v>
      </c>
      <c r="AC24" s="136" t="s">
        <v>151</v>
      </c>
      <c r="AD24" s="127">
        <v>1</v>
      </c>
      <c r="AE24" s="12" t="s">
        <v>129</v>
      </c>
      <c r="AF24" s="13" t="s">
        <v>110</v>
      </c>
    </row>
    <row r="25" spans="1:32" s="110" customFormat="1" ht="54" x14ac:dyDescent="0.25">
      <c r="A25" s="13" t="s">
        <v>148</v>
      </c>
      <c r="B25" s="14" t="s">
        <v>149</v>
      </c>
      <c r="C25" s="60">
        <f t="shared" si="0"/>
        <v>2</v>
      </c>
      <c r="D25" s="46">
        <v>2</v>
      </c>
      <c r="E25" s="30">
        <v>1</v>
      </c>
      <c r="F25" s="30">
        <v>0</v>
      </c>
      <c r="G25" s="30" t="s">
        <v>65</v>
      </c>
      <c r="H25" s="30">
        <v>1</v>
      </c>
      <c r="I25" s="31">
        <v>2</v>
      </c>
      <c r="J25" s="30">
        <v>0</v>
      </c>
      <c r="K25" s="51">
        <v>2</v>
      </c>
      <c r="L25" s="61">
        <f t="shared" si="1"/>
        <v>1</v>
      </c>
      <c r="M25" s="133">
        <v>1</v>
      </c>
      <c r="N25" s="134">
        <v>1</v>
      </c>
      <c r="O25" s="135">
        <v>1</v>
      </c>
      <c r="P25" s="131">
        <f t="shared" si="2"/>
        <v>2</v>
      </c>
      <c r="Q25" s="56">
        <v>2</v>
      </c>
      <c r="R25" s="59">
        <v>2</v>
      </c>
      <c r="S25" s="132">
        <f t="shared" si="5"/>
        <v>1</v>
      </c>
      <c r="T25" s="79">
        <v>1</v>
      </c>
      <c r="U25" s="80">
        <v>1</v>
      </c>
      <c r="V25" s="86">
        <v>0</v>
      </c>
      <c r="W25" s="125">
        <f t="shared" si="3"/>
        <v>17</v>
      </c>
      <c r="X25" s="126">
        <f t="shared" si="4"/>
        <v>8</v>
      </c>
      <c r="Y25" s="126"/>
      <c r="Z25" s="136" t="s">
        <v>170</v>
      </c>
      <c r="AA25" s="12" t="s">
        <v>149</v>
      </c>
      <c r="AC25" s="136" t="s">
        <v>155</v>
      </c>
      <c r="AD25" s="127">
        <v>1</v>
      </c>
      <c r="AE25" s="9" t="s">
        <v>89</v>
      </c>
      <c r="AF25" s="10" t="s">
        <v>88</v>
      </c>
    </row>
    <row r="26" spans="1:32" s="110" customFormat="1" ht="40.5" x14ac:dyDescent="0.25">
      <c r="A26" s="13" t="s">
        <v>151</v>
      </c>
      <c r="B26" s="14" t="s">
        <v>171</v>
      </c>
      <c r="C26" s="60">
        <f t="shared" si="0"/>
        <v>2</v>
      </c>
      <c r="D26" s="46">
        <v>1</v>
      </c>
      <c r="E26" s="30">
        <v>1</v>
      </c>
      <c r="F26" s="30">
        <v>1</v>
      </c>
      <c r="G26" s="30">
        <v>0</v>
      </c>
      <c r="H26" s="30">
        <v>2</v>
      </c>
      <c r="I26" s="31">
        <v>0</v>
      </c>
      <c r="J26" s="30">
        <v>0</v>
      </c>
      <c r="K26" s="51">
        <v>1</v>
      </c>
      <c r="L26" s="61">
        <f t="shared" si="1"/>
        <v>1</v>
      </c>
      <c r="M26" s="133">
        <v>1</v>
      </c>
      <c r="N26" s="134">
        <v>1</v>
      </c>
      <c r="O26" s="135">
        <v>1</v>
      </c>
      <c r="P26" s="131">
        <f t="shared" si="2"/>
        <v>2</v>
      </c>
      <c r="Q26" s="56">
        <v>2</v>
      </c>
      <c r="R26" s="59">
        <v>2</v>
      </c>
      <c r="S26" s="132">
        <f t="shared" si="5"/>
        <v>2</v>
      </c>
      <c r="T26" s="79">
        <v>1</v>
      </c>
      <c r="U26" s="80">
        <v>1</v>
      </c>
      <c r="V26" s="86">
        <v>2</v>
      </c>
      <c r="W26" s="125">
        <f t="shared" si="3"/>
        <v>17</v>
      </c>
      <c r="X26" s="126">
        <f t="shared" si="4"/>
        <v>6</v>
      </c>
      <c r="Y26" s="126"/>
      <c r="Z26" s="136" t="s">
        <v>172</v>
      </c>
      <c r="AA26" s="12" t="s">
        <v>171</v>
      </c>
      <c r="AC26" s="136" t="s">
        <v>159</v>
      </c>
      <c r="AD26" s="127">
        <v>1</v>
      </c>
      <c r="AE26" s="9" t="s">
        <v>44</v>
      </c>
      <c r="AF26" s="10" t="s">
        <v>70</v>
      </c>
    </row>
    <row r="27" spans="1:32" s="110" customFormat="1" ht="27" x14ac:dyDescent="0.25">
      <c r="A27" s="13" t="s">
        <v>155</v>
      </c>
      <c r="B27" s="14" t="s">
        <v>173</v>
      </c>
      <c r="C27" s="60">
        <f t="shared" si="0"/>
        <v>2</v>
      </c>
      <c r="D27" s="46">
        <v>1</v>
      </c>
      <c r="E27" s="30">
        <v>1</v>
      </c>
      <c r="F27" s="30">
        <v>1</v>
      </c>
      <c r="G27" s="30" t="s">
        <v>65</v>
      </c>
      <c r="H27" s="30">
        <v>2</v>
      </c>
      <c r="I27" s="31">
        <v>0</v>
      </c>
      <c r="J27" s="30">
        <v>1</v>
      </c>
      <c r="K27" s="51">
        <v>1</v>
      </c>
      <c r="L27" s="61">
        <f t="shared" si="1"/>
        <v>1</v>
      </c>
      <c r="M27" s="133">
        <v>1</v>
      </c>
      <c r="N27" s="134">
        <v>1</v>
      </c>
      <c r="O27" s="135">
        <v>1</v>
      </c>
      <c r="P27" s="131">
        <f t="shared" si="2"/>
        <v>1</v>
      </c>
      <c r="Q27" s="56">
        <v>1</v>
      </c>
      <c r="R27" s="59">
        <v>1</v>
      </c>
      <c r="S27" s="132">
        <f t="shared" si="5"/>
        <v>1</v>
      </c>
      <c r="T27" s="79">
        <v>1</v>
      </c>
      <c r="U27" s="80">
        <v>1</v>
      </c>
      <c r="V27" s="86">
        <v>0</v>
      </c>
      <c r="W27" s="125">
        <f t="shared" si="3"/>
        <v>14</v>
      </c>
      <c r="X27" s="126">
        <f t="shared" si="4"/>
        <v>7</v>
      </c>
      <c r="Y27" s="126"/>
      <c r="Z27" s="136" t="s">
        <v>174</v>
      </c>
      <c r="AA27" s="12" t="s">
        <v>173</v>
      </c>
      <c r="AC27" s="136" t="s">
        <v>163</v>
      </c>
      <c r="AD27" s="127">
        <v>1</v>
      </c>
      <c r="AE27" s="8" t="s">
        <v>84</v>
      </c>
      <c r="AF27" s="1" t="s">
        <v>83</v>
      </c>
    </row>
    <row r="28" spans="1:32" s="110" customFormat="1" ht="40.5" x14ac:dyDescent="0.25">
      <c r="A28" s="13" t="s">
        <v>159</v>
      </c>
      <c r="B28" s="14" t="s">
        <v>175</v>
      </c>
      <c r="C28" s="60">
        <f t="shared" si="0"/>
        <v>1</v>
      </c>
      <c r="D28" s="46">
        <v>1</v>
      </c>
      <c r="E28" s="30">
        <v>1</v>
      </c>
      <c r="F28" s="30">
        <v>0</v>
      </c>
      <c r="G28" s="30" t="s">
        <v>65</v>
      </c>
      <c r="H28" s="30">
        <v>0</v>
      </c>
      <c r="I28" s="31">
        <v>0</v>
      </c>
      <c r="J28" s="30">
        <v>1</v>
      </c>
      <c r="K28" s="51">
        <v>1</v>
      </c>
      <c r="L28" s="61">
        <f t="shared" si="1"/>
        <v>1</v>
      </c>
      <c r="M28" s="133">
        <v>1</v>
      </c>
      <c r="N28" s="134">
        <v>1</v>
      </c>
      <c r="O28" s="135">
        <v>1</v>
      </c>
      <c r="P28" s="131">
        <f t="shared" si="2"/>
        <v>1</v>
      </c>
      <c r="Q28" s="56">
        <v>1</v>
      </c>
      <c r="R28" s="59">
        <v>1</v>
      </c>
      <c r="S28" s="132">
        <f t="shared" si="5"/>
        <v>1</v>
      </c>
      <c r="T28" s="79">
        <v>1</v>
      </c>
      <c r="U28" s="80">
        <v>1</v>
      </c>
      <c r="V28" s="86">
        <v>0</v>
      </c>
      <c r="W28" s="125">
        <f t="shared" si="3"/>
        <v>11</v>
      </c>
      <c r="X28" s="126">
        <f t="shared" si="4"/>
        <v>4</v>
      </c>
      <c r="Y28" s="126"/>
      <c r="Z28" s="136" t="s">
        <v>176</v>
      </c>
      <c r="AA28" s="12" t="s">
        <v>175</v>
      </c>
      <c r="AC28" s="136" t="s">
        <v>167</v>
      </c>
      <c r="AD28" s="127">
        <v>1</v>
      </c>
      <c r="AE28" s="12" t="s">
        <v>125</v>
      </c>
      <c r="AF28" s="13" t="s">
        <v>106</v>
      </c>
    </row>
    <row r="29" spans="1:32" s="110" customFormat="1" ht="54" x14ac:dyDescent="0.25">
      <c r="A29" s="13" t="s">
        <v>163</v>
      </c>
      <c r="B29" s="14" t="s">
        <v>177</v>
      </c>
      <c r="C29" s="60">
        <f t="shared" si="0"/>
        <v>2</v>
      </c>
      <c r="D29" s="46">
        <v>2</v>
      </c>
      <c r="E29" s="30">
        <v>1</v>
      </c>
      <c r="F29" s="30">
        <v>1</v>
      </c>
      <c r="G29" s="30">
        <v>1</v>
      </c>
      <c r="H29" s="30">
        <v>2</v>
      </c>
      <c r="I29" s="32">
        <v>2</v>
      </c>
      <c r="J29" s="30">
        <v>2</v>
      </c>
      <c r="K29" s="51">
        <v>2</v>
      </c>
      <c r="L29" s="61">
        <f t="shared" si="1"/>
        <v>2</v>
      </c>
      <c r="M29" s="133">
        <v>2</v>
      </c>
      <c r="N29" s="134">
        <v>1</v>
      </c>
      <c r="O29" s="135">
        <v>1</v>
      </c>
      <c r="P29" s="131">
        <f t="shared" si="2"/>
        <v>1</v>
      </c>
      <c r="Q29" s="56">
        <v>1</v>
      </c>
      <c r="R29" s="59">
        <v>1</v>
      </c>
      <c r="S29" s="132">
        <f t="shared" si="5"/>
        <v>2</v>
      </c>
      <c r="T29" s="79">
        <v>2</v>
      </c>
      <c r="U29" s="80">
        <v>1</v>
      </c>
      <c r="V29" s="86">
        <v>0</v>
      </c>
      <c r="W29" s="125">
        <f t="shared" si="3"/>
        <v>22</v>
      </c>
      <c r="X29" s="126">
        <f t="shared" si="4"/>
        <v>13</v>
      </c>
      <c r="Y29" s="126"/>
      <c r="Z29" s="136" t="s">
        <v>178</v>
      </c>
      <c r="AA29" s="12" t="s">
        <v>177</v>
      </c>
      <c r="AC29" s="136" t="s">
        <v>169</v>
      </c>
      <c r="AD29" s="127">
        <v>1</v>
      </c>
      <c r="AE29" s="9" t="s">
        <v>179</v>
      </c>
      <c r="AF29" s="10" t="s">
        <v>180</v>
      </c>
    </row>
    <row r="30" spans="1:32" s="110" customFormat="1" x14ac:dyDescent="0.25">
      <c r="A30" s="13" t="s">
        <v>167</v>
      </c>
      <c r="B30" s="14" t="s">
        <v>181</v>
      </c>
      <c r="C30" s="60">
        <f t="shared" si="0"/>
        <v>2</v>
      </c>
      <c r="D30" s="46">
        <v>2</v>
      </c>
      <c r="E30" s="30">
        <v>1</v>
      </c>
      <c r="F30" s="30">
        <v>1</v>
      </c>
      <c r="G30" s="30">
        <v>0</v>
      </c>
      <c r="H30" s="30">
        <v>1</v>
      </c>
      <c r="I30" s="31">
        <v>0</v>
      </c>
      <c r="J30" s="30">
        <v>0</v>
      </c>
      <c r="K30" s="51">
        <v>1</v>
      </c>
      <c r="L30" s="61">
        <f t="shared" si="1"/>
        <v>1</v>
      </c>
      <c r="M30" s="133">
        <v>1</v>
      </c>
      <c r="N30" s="134">
        <v>1</v>
      </c>
      <c r="O30" s="135">
        <v>1</v>
      </c>
      <c r="P30" s="131">
        <f t="shared" si="2"/>
        <v>1</v>
      </c>
      <c r="Q30" s="56">
        <v>1</v>
      </c>
      <c r="R30" s="59">
        <v>1</v>
      </c>
      <c r="S30" s="132">
        <f t="shared" si="5"/>
        <v>2</v>
      </c>
      <c r="T30" s="79">
        <v>1</v>
      </c>
      <c r="U30" s="80">
        <v>1</v>
      </c>
      <c r="V30" s="86">
        <v>2</v>
      </c>
      <c r="W30" s="125">
        <f t="shared" si="3"/>
        <v>15</v>
      </c>
      <c r="X30" s="126">
        <f t="shared" si="4"/>
        <v>6</v>
      </c>
      <c r="Y30" s="126"/>
      <c r="Z30" s="16" t="s">
        <v>182</v>
      </c>
      <c r="AA30" s="12" t="s">
        <v>181</v>
      </c>
      <c r="AC30" s="136" t="s">
        <v>170</v>
      </c>
      <c r="AD30" s="127">
        <v>1</v>
      </c>
      <c r="AE30" s="9" t="s">
        <v>183</v>
      </c>
      <c r="AF30" s="10" t="s">
        <v>184</v>
      </c>
    </row>
    <row r="31" spans="1:32" s="110" customFormat="1" x14ac:dyDescent="0.25">
      <c r="A31" s="13" t="s">
        <v>169</v>
      </c>
      <c r="B31" s="14" t="s">
        <v>185</v>
      </c>
      <c r="C31" s="60">
        <f t="shared" si="0"/>
        <v>2</v>
      </c>
      <c r="D31" s="46">
        <v>2</v>
      </c>
      <c r="E31" s="30">
        <v>1</v>
      </c>
      <c r="F31" s="30">
        <v>1</v>
      </c>
      <c r="G31" s="30">
        <v>0</v>
      </c>
      <c r="H31" s="30">
        <v>1</v>
      </c>
      <c r="I31" s="31">
        <v>0</v>
      </c>
      <c r="J31" s="30">
        <v>0</v>
      </c>
      <c r="K31" s="51">
        <v>1</v>
      </c>
      <c r="L31" s="61">
        <f t="shared" si="1"/>
        <v>2</v>
      </c>
      <c r="M31" s="133">
        <v>2</v>
      </c>
      <c r="N31" s="134">
        <v>1</v>
      </c>
      <c r="O31" s="135">
        <v>1</v>
      </c>
      <c r="P31" s="131">
        <f t="shared" si="2"/>
        <v>1</v>
      </c>
      <c r="Q31" s="56">
        <v>1</v>
      </c>
      <c r="R31" s="59">
        <v>1</v>
      </c>
      <c r="S31" s="132">
        <f t="shared" si="5"/>
        <v>2</v>
      </c>
      <c r="T31" s="79">
        <v>1</v>
      </c>
      <c r="U31" s="80">
        <v>1</v>
      </c>
      <c r="V31" s="86">
        <v>2</v>
      </c>
      <c r="W31" s="125">
        <f t="shared" si="3"/>
        <v>16</v>
      </c>
      <c r="X31" s="126">
        <f t="shared" si="4"/>
        <v>6</v>
      </c>
      <c r="Y31" s="126"/>
      <c r="Z31" s="16" t="s">
        <v>184</v>
      </c>
      <c r="AA31" s="12" t="s">
        <v>185</v>
      </c>
      <c r="AC31" s="136" t="s">
        <v>172</v>
      </c>
      <c r="AD31" s="127">
        <v>1</v>
      </c>
      <c r="AE31" s="9" t="s">
        <v>186</v>
      </c>
      <c r="AF31" s="10" t="s">
        <v>187</v>
      </c>
    </row>
    <row r="32" spans="1:32" s="110" customFormat="1" ht="27.75" thickBot="1" x14ac:dyDescent="0.3">
      <c r="A32" s="13" t="s">
        <v>170</v>
      </c>
      <c r="B32" s="14" t="s">
        <v>188</v>
      </c>
      <c r="C32" s="60">
        <f t="shared" si="0"/>
        <v>2</v>
      </c>
      <c r="D32" s="46">
        <v>2</v>
      </c>
      <c r="E32" s="30">
        <v>1</v>
      </c>
      <c r="F32" s="30">
        <v>1</v>
      </c>
      <c r="G32" s="30">
        <v>0</v>
      </c>
      <c r="H32" s="30">
        <v>1</v>
      </c>
      <c r="I32" s="31">
        <v>0</v>
      </c>
      <c r="J32" s="30">
        <v>0</v>
      </c>
      <c r="K32" s="51">
        <v>1</v>
      </c>
      <c r="L32" s="61">
        <f t="shared" si="1"/>
        <v>1</v>
      </c>
      <c r="M32" s="133">
        <v>1</v>
      </c>
      <c r="N32" s="134">
        <v>1</v>
      </c>
      <c r="O32" s="135">
        <v>1</v>
      </c>
      <c r="P32" s="131">
        <f t="shared" si="2"/>
        <v>1</v>
      </c>
      <c r="Q32" s="56">
        <v>1</v>
      </c>
      <c r="R32" s="59">
        <v>1</v>
      </c>
      <c r="S32" s="132">
        <f t="shared" si="5"/>
        <v>2</v>
      </c>
      <c r="T32" s="79">
        <v>1</v>
      </c>
      <c r="U32" s="80">
        <v>1</v>
      </c>
      <c r="V32" s="86">
        <v>2</v>
      </c>
      <c r="W32" s="125">
        <f t="shared" si="3"/>
        <v>15</v>
      </c>
      <c r="X32" s="126">
        <f t="shared" si="4"/>
        <v>6</v>
      </c>
      <c r="Y32" s="137"/>
      <c r="Z32" s="147" t="s">
        <v>189</v>
      </c>
      <c r="AA32" s="12" t="s">
        <v>188</v>
      </c>
      <c r="AC32" s="136" t="s">
        <v>174</v>
      </c>
      <c r="AD32" s="127">
        <v>1</v>
      </c>
      <c r="AE32" s="9" t="s">
        <v>190</v>
      </c>
      <c r="AF32" s="10" t="s">
        <v>182</v>
      </c>
    </row>
    <row r="33" spans="1:32" s="110" customFormat="1" ht="27.75" thickBot="1" x14ac:dyDescent="0.3">
      <c r="A33" s="13" t="s">
        <v>172</v>
      </c>
      <c r="B33" s="14" t="s">
        <v>191</v>
      </c>
      <c r="C33" s="60">
        <f t="shared" si="0"/>
        <v>1</v>
      </c>
      <c r="D33" s="46">
        <v>0</v>
      </c>
      <c r="E33" s="30">
        <v>0</v>
      </c>
      <c r="F33" s="30">
        <v>0</v>
      </c>
      <c r="G33" s="30">
        <v>0</v>
      </c>
      <c r="H33" s="30">
        <v>1</v>
      </c>
      <c r="I33" s="31">
        <v>0</v>
      </c>
      <c r="J33" s="30">
        <v>0</v>
      </c>
      <c r="K33" s="50">
        <v>0</v>
      </c>
      <c r="L33" s="61">
        <f t="shared" si="1"/>
        <v>1</v>
      </c>
      <c r="M33" s="133">
        <v>1</v>
      </c>
      <c r="N33" s="134">
        <v>1</v>
      </c>
      <c r="O33" s="135">
        <v>1</v>
      </c>
      <c r="P33" s="131">
        <f t="shared" si="2"/>
        <v>1</v>
      </c>
      <c r="Q33" s="56">
        <v>1</v>
      </c>
      <c r="R33" s="59">
        <v>1</v>
      </c>
      <c r="S33" s="132">
        <f t="shared" si="5"/>
        <v>1</v>
      </c>
      <c r="T33" s="79">
        <v>1</v>
      </c>
      <c r="U33" s="80">
        <v>1</v>
      </c>
      <c r="V33" s="86">
        <v>0</v>
      </c>
      <c r="W33" s="125">
        <f t="shared" si="3"/>
        <v>8</v>
      </c>
      <c r="X33" s="126">
        <f t="shared" si="4"/>
        <v>1</v>
      </c>
      <c r="Y33" s="137"/>
      <c r="Z33" s="138" t="s">
        <v>192</v>
      </c>
      <c r="AA33" s="12" t="s">
        <v>191</v>
      </c>
      <c r="AC33" s="136" t="s">
        <v>176</v>
      </c>
      <c r="AD33" s="127">
        <v>1</v>
      </c>
      <c r="AE33" s="12" t="s">
        <v>193</v>
      </c>
      <c r="AF33" s="13" t="s">
        <v>194</v>
      </c>
    </row>
    <row r="34" spans="1:32" s="110" customFormat="1" x14ac:dyDescent="0.25">
      <c r="A34" s="13" t="s">
        <v>174</v>
      </c>
      <c r="B34" s="14" t="s">
        <v>195</v>
      </c>
      <c r="C34" s="60">
        <f t="shared" si="0"/>
        <v>2</v>
      </c>
      <c r="D34" s="46">
        <v>1</v>
      </c>
      <c r="E34" s="30">
        <v>1</v>
      </c>
      <c r="F34" s="30" t="s">
        <v>65</v>
      </c>
      <c r="G34" s="30">
        <v>1</v>
      </c>
      <c r="H34" s="30">
        <v>1</v>
      </c>
      <c r="I34" s="31">
        <v>1</v>
      </c>
      <c r="J34" s="30">
        <v>1</v>
      </c>
      <c r="K34" s="50">
        <v>2</v>
      </c>
      <c r="L34" s="61">
        <f t="shared" si="1"/>
        <v>1</v>
      </c>
      <c r="M34" s="133">
        <v>1</v>
      </c>
      <c r="N34" s="134">
        <v>1</v>
      </c>
      <c r="O34" s="135">
        <v>1</v>
      </c>
      <c r="P34" s="131">
        <f t="shared" si="2"/>
        <v>1</v>
      </c>
      <c r="Q34" s="56">
        <v>1</v>
      </c>
      <c r="R34" s="59">
        <v>1</v>
      </c>
      <c r="S34" s="132">
        <f t="shared" si="5"/>
        <v>1</v>
      </c>
      <c r="T34" s="79">
        <v>1</v>
      </c>
      <c r="U34" s="80">
        <v>1</v>
      </c>
      <c r="V34" s="86">
        <v>0</v>
      </c>
      <c r="W34" s="125">
        <f t="shared" si="3"/>
        <v>15</v>
      </c>
      <c r="X34" s="126">
        <f t="shared" si="4"/>
        <v>8</v>
      </c>
      <c r="Y34" s="126"/>
      <c r="Z34" s="83" t="s">
        <v>196</v>
      </c>
      <c r="AA34" s="12" t="s">
        <v>195</v>
      </c>
      <c r="AC34" s="136" t="s">
        <v>178</v>
      </c>
      <c r="AD34" s="127">
        <v>1</v>
      </c>
      <c r="AE34" s="9" t="s">
        <v>197</v>
      </c>
      <c r="AF34" s="10" t="s">
        <v>198</v>
      </c>
    </row>
    <row r="35" spans="1:32" s="110" customFormat="1" ht="27.75" thickBot="1" x14ac:dyDescent="0.3">
      <c r="A35" s="13" t="s">
        <v>176</v>
      </c>
      <c r="B35" s="14" t="s">
        <v>199</v>
      </c>
      <c r="C35" s="60">
        <f t="shared" si="0"/>
        <v>3</v>
      </c>
      <c r="D35" s="46">
        <v>1</v>
      </c>
      <c r="E35" s="30">
        <v>1</v>
      </c>
      <c r="F35" s="30">
        <v>2</v>
      </c>
      <c r="G35" s="30">
        <v>1</v>
      </c>
      <c r="H35" s="30">
        <v>3</v>
      </c>
      <c r="I35" s="31">
        <v>1</v>
      </c>
      <c r="J35" s="30">
        <v>1</v>
      </c>
      <c r="K35" s="50">
        <v>1</v>
      </c>
      <c r="L35" s="61">
        <f t="shared" si="1"/>
        <v>1</v>
      </c>
      <c r="M35" s="133">
        <v>1</v>
      </c>
      <c r="N35" s="134">
        <v>1</v>
      </c>
      <c r="O35" s="135">
        <v>1</v>
      </c>
      <c r="P35" s="131">
        <f t="shared" si="2"/>
        <v>1</v>
      </c>
      <c r="Q35" s="56">
        <v>1</v>
      </c>
      <c r="R35" s="59">
        <v>1</v>
      </c>
      <c r="S35" s="132">
        <f t="shared" si="5"/>
        <v>3</v>
      </c>
      <c r="T35" s="79">
        <v>1</v>
      </c>
      <c r="U35" s="80">
        <v>1</v>
      </c>
      <c r="V35" s="86">
        <v>3</v>
      </c>
      <c r="W35" s="125">
        <f t="shared" si="3"/>
        <v>21</v>
      </c>
      <c r="X35" s="126">
        <f t="shared" si="4"/>
        <v>11</v>
      </c>
      <c r="Y35" s="126"/>
      <c r="Z35" s="16" t="s">
        <v>200</v>
      </c>
      <c r="AA35" s="12" t="s">
        <v>199</v>
      </c>
      <c r="AC35" s="147"/>
      <c r="AD35" s="148"/>
      <c r="AE35" s="9" t="s">
        <v>143</v>
      </c>
      <c r="AF35" s="10" t="s">
        <v>114</v>
      </c>
    </row>
    <row r="36" spans="1:32" s="110" customFormat="1" ht="15.75" thickBot="1" x14ac:dyDescent="0.3">
      <c r="A36" s="13" t="s">
        <v>178</v>
      </c>
      <c r="B36" s="14" t="s">
        <v>201</v>
      </c>
      <c r="C36" s="60">
        <f t="shared" si="0"/>
        <v>3</v>
      </c>
      <c r="D36" s="46">
        <v>1</v>
      </c>
      <c r="E36" s="30">
        <v>3</v>
      </c>
      <c r="F36" s="30">
        <v>2</v>
      </c>
      <c r="G36" s="30">
        <v>1</v>
      </c>
      <c r="H36" s="30">
        <v>3</v>
      </c>
      <c r="I36" s="31">
        <v>1</v>
      </c>
      <c r="J36" s="30">
        <v>1</v>
      </c>
      <c r="K36" s="50">
        <v>1</v>
      </c>
      <c r="L36" s="61">
        <f t="shared" si="1"/>
        <v>1</v>
      </c>
      <c r="M36" s="133">
        <v>1</v>
      </c>
      <c r="N36" s="134">
        <v>1</v>
      </c>
      <c r="O36" s="135">
        <v>1</v>
      </c>
      <c r="P36" s="131">
        <f t="shared" si="2"/>
        <v>1</v>
      </c>
      <c r="Q36" s="56">
        <v>1</v>
      </c>
      <c r="R36" s="59">
        <v>1</v>
      </c>
      <c r="S36" s="132">
        <f t="shared" si="5"/>
        <v>1</v>
      </c>
      <c r="T36" s="79">
        <v>1</v>
      </c>
      <c r="U36" s="80">
        <v>1</v>
      </c>
      <c r="V36" s="86">
        <v>0</v>
      </c>
      <c r="W36" s="125">
        <f t="shared" si="3"/>
        <v>20</v>
      </c>
      <c r="X36" s="126">
        <f t="shared" si="4"/>
        <v>13</v>
      </c>
      <c r="Y36" s="126"/>
      <c r="Z36" s="16" t="s">
        <v>202</v>
      </c>
      <c r="AA36" s="12" t="s">
        <v>201</v>
      </c>
      <c r="AC36" s="120"/>
      <c r="AD36" s="121"/>
      <c r="AE36" s="12" t="s">
        <v>181</v>
      </c>
      <c r="AF36" s="13" t="s">
        <v>167</v>
      </c>
    </row>
    <row r="37" spans="1:32" s="110" customFormat="1" x14ac:dyDescent="0.25">
      <c r="A37" s="10" t="s">
        <v>203</v>
      </c>
      <c r="B37" s="11" t="s">
        <v>204</v>
      </c>
      <c r="C37" s="60">
        <f t="shared" si="0"/>
        <v>2</v>
      </c>
      <c r="D37" s="46">
        <v>1.25</v>
      </c>
      <c r="E37" s="30">
        <v>1</v>
      </c>
      <c r="F37" s="30">
        <v>1</v>
      </c>
      <c r="G37" s="30">
        <v>1</v>
      </c>
      <c r="H37" s="30">
        <v>2</v>
      </c>
      <c r="I37" s="30">
        <v>1</v>
      </c>
      <c r="J37" s="30">
        <v>0.4375</v>
      </c>
      <c r="K37" s="50">
        <v>1</v>
      </c>
      <c r="L37" s="61">
        <f t="shared" si="1"/>
        <v>1</v>
      </c>
      <c r="M37" s="133">
        <v>1</v>
      </c>
      <c r="N37" s="134">
        <v>1</v>
      </c>
      <c r="O37" s="135">
        <v>1</v>
      </c>
      <c r="P37" s="131">
        <f t="shared" si="2"/>
        <v>2</v>
      </c>
      <c r="Q37" s="56">
        <v>2</v>
      </c>
      <c r="R37" s="59">
        <v>2</v>
      </c>
      <c r="S37" s="132">
        <f t="shared" si="5"/>
        <v>1</v>
      </c>
      <c r="T37" s="79">
        <v>1</v>
      </c>
      <c r="U37" s="80">
        <v>1</v>
      </c>
      <c r="V37" s="86">
        <v>0</v>
      </c>
      <c r="W37" s="125">
        <f t="shared" si="3"/>
        <v>17.6875</v>
      </c>
      <c r="X37" s="126">
        <f t="shared" si="4"/>
        <v>8.6875</v>
      </c>
      <c r="Y37" s="126"/>
      <c r="Z37" s="16" t="s">
        <v>205</v>
      </c>
      <c r="AA37" s="9" t="s">
        <v>204</v>
      </c>
      <c r="AC37" s="83" t="s">
        <v>182</v>
      </c>
      <c r="AD37" s="144">
        <v>1</v>
      </c>
      <c r="AE37" s="9" t="s">
        <v>147</v>
      </c>
      <c r="AF37" s="10" t="s">
        <v>118</v>
      </c>
    </row>
    <row r="38" spans="1:32" s="110" customFormat="1" x14ac:dyDescent="0.25">
      <c r="A38" s="37" t="s">
        <v>206</v>
      </c>
      <c r="B38" s="38" t="s">
        <v>207</v>
      </c>
      <c r="C38" s="39"/>
      <c r="D38" s="40"/>
      <c r="E38" s="40"/>
      <c r="F38" s="40"/>
      <c r="G38" s="40"/>
      <c r="H38" s="40"/>
      <c r="I38" s="40"/>
      <c r="J38" s="40"/>
      <c r="K38" s="40"/>
      <c r="L38" s="41"/>
      <c r="M38" s="122"/>
      <c r="N38" s="122"/>
      <c r="O38" s="122"/>
      <c r="P38" s="123"/>
      <c r="Q38" s="42"/>
      <c r="R38" s="42"/>
      <c r="S38" s="39"/>
      <c r="T38" s="43"/>
      <c r="U38" s="43"/>
      <c r="V38" s="73"/>
      <c r="W38" s="124"/>
      <c r="X38" s="125">
        <f t="shared" si="4"/>
        <v>0</v>
      </c>
      <c r="Y38" s="126"/>
      <c r="Z38" s="16" t="s">
        <v>208</v>
      </c>
      <c r="AA38" s="8"/>
      <c r="AC38" s="16" t="s">
        <v>184</v>
      </c>
      <c r="AD38" s="127">
        <v>1</v>
      </c>
      <c r="AE38" s="9" t="s">
        <v>209</v>
      </c>
      <c r="AF38" s="10" t="s">
        <v>210</v>
      </c>
    </row>
    <row r="39" spans="1:32" s="110" customFormat="1" ht="67.5" x14ac:dyDescent="0.25">
      <c r="A39" s="10" t="s">
        <v>182</v>
      </c>
      <c r="B39" s="11" t="s">
        <v>190</v>
      </c>
      <c r="C39" s="60">
        <f t="shared" si="0"/>
        <v>3</v>
      </c>
      <c r="D39" s="46">
        <v>2</v>
      </c>
      <c r="E39" s="30">
        <v>3</v>
      </c>
      <c r="F39" s="30">
        <v>3</v>
      </c>
      <c r="G39" s="30">
        <v>1</v>
      </c>
      <c r="H39" s="30">
        <v>1</v>
      </c>
      <c r="I39" s="31">
        <v>1</v>
      </c>
      <c r="J39" s="30">
        <v>0</v>
      </c>
      <c r="K39" s="50">
        <v>2</v>
      </c>
      <c r="L39" s="61">
        <f t="shared" si="1"/>
        <v>2</v>
      </c>
      <c r="M39" s="133">
        <v>1</v>
      </c>
      <c r="N39" s="134">
        <v>2</v>
      </c>
      <c r="O39" s="135">
        <v>1</v>
      </c>
      <c r="P39" s="131">
        <f t="shared" si="2"/>
        <v>2</v>
      </c>
      <c r="Q39" s="56">
        <v>2</v>
      </c>
      <c r="R39" s="59">
        <v>2</v>
      </c>
      <c r="S39" s="132">
        <f t="shared" si="5"/>
        <v>2</v>
      </c>
      <c r="T39" s="79">
        <v>2</v>
      </c>
      <c r="U39" s="80">
        <v>1</v>
      </c>
      <c r="V39" s="86">
        <v>0</v>
      </c>
      <c r="W39" s="125">
        <f t="shared" si="3"/>
        <v>24</v>
      </c>
      <c r="X39" s="126">
        <f t="shared" si="4"/>
        <v>13</v>
      </c>
      <c r="Y39" s="126"/>
      <c r="Z39" s="16" t="s">
        <v>211</v>
      </c>
      <c r="AA39" s="9" t="s">
        <v>190</v>
      </c>
      <c r="AC39" s="16" t="s">
        <v>189</v>
      </c>
      <c r="AD39" s="127">
        <v>1</v>
      </c>
      <c r="AE39" s="9" t="s">
        <v>212</v>
      </c>
      <c r="AF39" s="10" t="s">
        <v>213</v>
      </c>
    </row>
    <row r="40" spans="1:32" s="110" customFormat="1" ht="40.5" x14ac:dyDescent="0.25">
      <c r="A40" s="10" t="s">
        <v>184</v>
      </c>
      <c r="B40" s="11" t="s">
        <v>183</v>
      </c>
      <c r="C40" s="60">
        <f t="shared" si="0"/>
        <v>2</v>
      </c>
      <c r="D40" s="46">
        <v>2</v>
      </c>
      <c r="E40" s="30">
        <v>2</v>
      </c>
      <c r="F40" s="30">
        <v>2</v>
      </c>
      <c r="G40" s="30">
        <v>1</v>
      </c>
      <c r="H40" s="30">
        <v>1</v>
      </c>
      <c r="I40" s="31">
        <v>1</v>
      </c>
      <c r="J40" s="30">
        <v>2</v>
      </c>
      <c r="K40" s="50">
        <v>2</v>
      </c>
      <c r="L40" s="61">
        <f t="shared" si="1"/>
        <v>2</v>
      </c>
      <c r="M40" s="133">
        <v>1</v>
      </c>
      <c r="N40" s="134">
        <v>2</v>
      </c>
      <c r="O40" s="135">
        <v>1</v>
      </c>
      <c r="P40" s="131">
        <f t="shared" si="2"/>
        <v>3</v>
      </c>
      <c r="Q40" s="56">
        <v>3</v>
      </c>
      <c r="R40" s="59">
        <v>3</v>
      </c>
      <c r="S40" s="132">
        <f t="shared" si="5"/>
        <v>2</v>
      </c>
      <c r="T40" s="79">
        <v>2</v>
      </c>
      <c r="U40" s="80">
        <v>1</v>
      </c>
      <c r="V40" s="86">
        <v>0</v>
      </c>
      <c r="W40" s="125">
        <f t="shared" si="3"/>
        <v>26</v>
      </c>
      <c r="X40" s="126">
        <f t="shared" si="4"/>
        <v>13</v>
      </c>
      <c r="Y40" s="126"/>
      <c r="Z40" s="16" t="s">
        <v>214</v>
      </c>
      <c r="AA40" s="9" t="s">
        <v>183</v>
      </c>
      <c r="AC40" s="16" t="s">
        <v>192</v>
      </c>
      <c r="AD40" s="127">
        <v>1</v>
      </c>
      <c r="AE40" s="9" t="s">
        <v>215</v>
      </c>
      <c r="AF40" s="10" t="s">
        <v>216</v>
      </c>
    </row>
    <row r="41" spans="1:32" s="110" customFormat="1" ht="27" x14ac:dyDescent="0.25">
      <c r="A41" s="10" t="s">
        <v>189</v>
      </c>
      <c r="B41" s="11" t="s">
        <v>217</v>
      </c>
      <c r="C41" s="60">
        <f t="shared" si="0"/>
        <v>3</v>
      </c>
      <c r="D41" s="46">
        <v>3</v>
      </c>
      <c r="E41" s="30">
        <v>3</v>
      </c>
      <c r="F41" s="30">
        <v>3</v>
      </c>
      <c r="G41" s="30">
        <v>2</v>
      </c>
      <c r="H41" s="30">
        <v>2</v>
      </c>
      <c r="I41" s="31">
        <v>1</v>
      </c>
      <c r="J41" s="30">
        <v>2</v>
      </c>
      <c r="K41" s="50">
        <v>3</v>
      </c>
      <c r="L41" s="61">
        <f t="shared" si="1"/>
        <v>2</v>
      </c>
      <c r="M41" s="133">
        <v>1</v>
      </c>
      <c r="N41" s="134">
        <v>2</v>
      </c>
      <c r="O41" s="135">
        <v>1</v>
      </c>
      <c r="P41" s="131">
        <f t="shared" si="2"/>
        <v>3</v>
      </c>
      <c r="Q41" s="56">
        <v>3</v>
      </c>
      <c r="R41" s="59">
        <v>3</v>
      </c>
      <c r="S41" s="132">
        <f t="shared" si="5"/>
        <v>1</v>
      </c>
      <c r="T41" s="79">
        <v>1</v>
      </c>
      <c r="U41" s="80">
        <v>1</v>
      </c>
      <c r="V41" s="86">
        <v>0</v>
      </c>
      <c r="W41" s="125">
        <f t="shared" si="3"/>
        <v>31</v>
      </c>
      <c r="X41" s="126">
        <f t="shared" si="4"/>
        <v>19</v>
      </c>
      <c r="Y41" s="126"/>
      <c r="Z41" s="16" t="s">
        <v>218</v>
      </c>
      <c r="AA41" s="9" t="s">
        <v>217</v>
      </c>
      <c r="AC41" s="16" t="s">
        <v>196</v>
      </c>
      <c r="AD41" s="127">
        <v>1</v>
      </c>
      <c r="AE41" s="9" t="s">
        <v>219</v>
      </c>
      <c r="AF41" s="10" t="s">
        <v>220</v>
      </c>
    </row>
    <row r="42" spans="1:32" s="110" customFormat="1" ht="27" x14ac:dyDescent="0.25">
      <c r="A42" s="10" t="s">
        <v>192</v>
      </c>
      <c r="B42" s="11" t="s">
        <v>221</v>
      </c>
      <c r="C42" s="60">
        <f t="shared" si="0"/>
        <v>3</v>
      </c>
      <c r="D42" s="46">
        <v>3</v>
      </c>
      <c r="E42" s="30">
        <v>2</v>
      </c>
      <c r="F42" s="30">
        <v>2</v>
      </c>
      <c r="G42" s="30">
        <v>1</v>
      </c>
      <c r="H42" s="30">
        <v>1</v>
      </c>
      <c r="I42" s="31">
        <v>1</v>
      </c>
      <c r="J42" s="30">
        <v>2</v>
      </c>
      <c r="K42" s="50">
        <v>2</v>
      </c>
      <c r="L42" s="61">
        <f t="shared" si="1"/>
        <v>3</v>
      </c>
      <c r="M42" s="133">
        <v>2</v>
      </c>
      <c r="N42" s="134">
        <v>3</v>
      </c>
      <c r="O42" s="135">
        <v>1</v>
      </c>
      <c r="P42" s="131">
        <f t="shared" si="2"/>
        <v>2</v>
      </c>
      <c r="Q42" s="56">
        <v>2</v>
      </c>
      <c r="R42" s="59">
        <v>2</v>
      </c>
      <c r="S42" s="132">
        <f t="shared" si="5"/>
        <v>1</v>
      </c>
      <c r="T42" s="79">
        <v>1</v>
      </c>
      <c r="U42" s="80">
        <v>1</v>
      </c>
      <c r="V42" s="86">
        <v>0</v>
      </c>
      <c r="W42" s="125">
        <f t="shared" si="3"/>
        <v>26</v>
      </c>
      <c r="X42" s="126">
        <f t="shared" si="4"/>
        <v>14</v>
      </c>
      <c r="Y42" s="126"/>
      <c r="Z42" s="16" t="s">
        <v>222</v>
      </c>
      <c r="AA42" s="9" t="s">
        <v>221</v>
      </c>
      <c r="AC42" s="16" t="s">
        <v>200</v>
      </c>
      <c r="AD42" s="127">
        <v>1</v>
      </c>
      <c r="AE42" s="9" t="s">
        <v>223</v>
      </c>
      <c r="AF42" s="10" t="s">
        <v>224</v>
      </c>
    </row>
    <row r="43" spans="1:32" s="110" customFormat="1" ht="27" x14ac:dyDescent="0.25">
      <c r="A43" s="10" t="s">
        <v>196</v>
      </c>
      <c r="B43" s="11" t="s">
        <v>225</v>
      </c>
      <c r="C43" s="60">
        <f t="shared" si="0"/>
        <v>2</v>
      </c>
      <c r="D43" s="46">
        <v>1</v>
      </c>
      <c r="E43" s="30">
        <v>2</v>
      </c>
      <c r="F43" s="30">
        <v>2</v>
      </c>
      <c r="G43" s="30">
        <v>1</v>
      </c>
      <c r="H43" s="30">
        <v>1</v>
      </c>
      <c r="I43" s="31">
        <v>1</v>
      </c>
      <c r="J43" s="30">
        <v>2</v>
      </c>
      <c r="K43" s="50">
        <v>2</v>
      </c>
      <c r="L43" s="61">
        <f t="shared" si="1"/>
        <v>1</v>
      </c>
      <c r="M43" s="133">
        <v>1</v>
      </c>
      <c r="N43" s="134">
        <v>1</v>
      </c>
      <c r="O43" s="135">
        <v>1</v>
      </c>
      <c r="P43" s="131">
        <f t="shared" si="2"/>
        <v>2</v>
      </c>
      <c r="Q43" s="56">
        <v>2</v>
      </c>
      <c r="R43" s="59">
        <v>2</v>
      </c>
      <c r="S43" s="132">
        <f t="shared" si="5"/>
        <v>1</v>
      </c>
      <c r="T43" s="79">
        <v>1</v>
      </c>
      <c r="U43" s="80">
        <v>1</v>
      </c>
      <c r="V43" s="86">
        <v>0</v>
      </c>
      <c r="W43" s="125">
        <f t="shared" si="3"/>
        <v>21</v>
      </c>
      <c r="X43" s="126">
        <f t="shared" si="4"/>
        <v>12</v>
      </c>
      <c r="Y43" s="126"/>
      <c r="Z43" s="16" t="s">
        <v>226</v>
      </c>
      <c r="AA43" s="9" t="s">
        <v>225</v>
      </c>
      <c r="AC43" s="16" t="s">
        <v>202</v>
      </c>
      <c r="AD43" s="127">
        <v>2</v>
      </c>
      <c r="AE43" s="9" t="s">
        <v>227</v>
      </c>
      <c r="AF43" s="10" t="s">
        <v>228</v>
      </c>
    </row>
    <row r="44" spans="1:32" s="110" customFormat="1" ht="27" x14ac:dyDescent="0.25">
      <c r="A44" s="10" t="s">
        <v>200</v>
      </c>
      <c r="B44" s="11" t="s">
        <v>229</v>
      </c>
      <c r="C44" s="60">
        <f t="shared" si="0"/>
        <v>3</v>
      </c>
      <c r="D44" s="46">
        <v>1</v>
      </c>
      <c r="E44" s="30">
        <v>1</v>
      </c>
      <c r="F44" s="30">
        <v>1</v>
      </c>
      <c r="G44" s="30">
        <v>1</v>
      </c>
      <c r="H44" s="30">
        <v>0</v>
      </c>
      <c r="I44" s="31">
        <v>3</v>
      </c>
      <c r="J44" s="30">
        <v>2</v>
      </c>
      <c r="K44" s="50">
        <v>1</v>
      </c>
      <c r="L44" s="61">
        <f t="shared" si="1"/>
        <v>1</v>
      </c>
      <c r="M44" s="133">
        <v>1</v>
      </c>
      <c r="N44" s="134">
        <v>1</v>
      </c>
      <c r="O44" s="135">
        <v>1</v>
      </c>
      <c r="P44" s="131">
        <f t="shared" si="2"/>
        <v>2</v>
      </c>
      <c r="Q44" s="56">
        <v>2</v>
      </c>
      <c r="R44" s="59">
        <v>2</v>
      </c>
      <c r="S44" s="132">
        <f t="shared" si="5"/>
        <v>2</v>
      </c>
      <c r="T44" s="79">
        <v>2</v>
      </c>
      <c r="U44" s="80">
        <v>1</v>
      </c>
      <c r="V44" s="86">
        <v>0</v>
      </c>
      <c r="W44" s="125">
        <f t="shared" si="3"/>
        <v>20</v>
      </c>
      <c r="X44" s="126">
        <f t="shared" si="4"/>
        <v>10</v>
      </c>
      <c r="Y44" s="126"/>
      <c r="Z44" s="16" t="s">
        <v>230</v>
      </c>
      <c r="AA44" s="9" t="s">
        <v>229</v>
      </c>
      <c r="AC44" s="16" t="s">
        <v>205</v>
      </c>
      <c r="AD44" s="127">
        <v>1</v>
      </c>
      <c r="AE44" s="9" t="s">
        <v>231</v>
      </c>
      <c r="AF44" s="10" t="s">
        <v>232</v>
      </c>
    </row>
    <row r="45" spans="1:32" s="110" customFormat="1" ht="27" x14ac:dyDescent="0.25">
      <c r="A45" s="10" t="s">
        <v>202</v>
      </c>
      <c r="B45" s="11" t="s">
        <v>233</v>
      </c>
      <c r="C45" s="60">
        <f t="shared" si="0"/>
        <v>3</v>
      </c>
      <c r="D45" s="46">
        <v>1</v>
      </c>
      <c r="E45" s="30">
        <v>1</v>
      </c>
      <c r="F45" s="30">
        <v>0</v>
      </c>
      <c r="G45" s="30">
        <v>0</v>
      </c>
      <c r="H45" s="30">
        <v>0</v>
      </c>
      <c r="I45" s="31">
        <v>3</v>
      </c>
      <c r="J45" s="30">
        <v>2</v>
      </c>
      <c r="K45" s="50">
        <v>1</v>
      </c>
      <c r="L45" s="61">
        <f t="shared" si="1"/>
        <v>2</v>
      </c>
      <c r="M45" s="133">
        <v>2</v>
      </c>
      <c r="N45" s="134">
        <v>2</v>
      </c>
      <c r="O45" s="135">
        <v>2</v>
      </c>
      <c r="P45" s="131">
        <f t="shared" si="2"/>
        <v>2</v>
      </c>
      <c r="Q45" s="56">
        <v>2</v>
      </c>
      <c r="R45" s="59">
        <v>2</v>
      </c>
      <c r="S45" s="132">
        <f t="shared" si="5"/>
        <v>2</v>
      </c>
      <c r="T45" s="79">
        <v>2</v>
      </c>
      <c r="U45" s="80">
        <v>1</v>
      </c>
      <c r="V45" s="86">
        <v>0</v>
      </c>
      <c r="W45" s="125">
        <f t="shared" si="3"/>
        <v>21</v>
      </c>
      <c r="X45" s="126">
        <f t="shared" si="4"/>
        <v>8</v>
      </c>
      <c r="Y45" s="126"/>
      <c r="Z45" s="16" t="s">
        <v>234</v>
      </c>
      <c r="AA45" s="9" t="s">
        <v>233</v>
      </c>
      <c r="AC45" s="16" t="s">
        <v>208</v>
      </c>
      <c r="AD45" s="127">
        <v>1</v>
      </c>
      <c r="AE45" s="9" t="s">
        <v>235</v>
      </c>
      <c r="AF45" s="10" t="s">
        <v>236</v>
      </c>
    </row>
    <row r="46" spans="1:32" s="110" customFormat="1" x14ac:dyDescent="0.25">
      <c r="A46" s="10" t="s">
        <v>205</v>
      </c>
      <c r="B46" s="11" t="s">
        <v>237</v>
      </c>
      <c r="C46" s="60">
        <f t="shared" si="0"/>
        <v>3</v>
      </c>
      <c r="D46" s="46">
        <v>3</v>
      </c>
      <c r="E46" s="30">
        <v>3</v>
      </c>
      <c r="F46" s="30">
        <v>3</v>
      </c>
      <c r="G46" s="30">
        <v>2</v>
      </c>
      <c r="H46" s="30">
        <v>2</v>
      </c>
      <c r="I46" s="31">
        <v>1</v>
      </c>
      <c r="J46" s="30">
        <v>1</v>
      </c>
      <c r="K46" s="50">
        <v>3</v>
      </c>
      <c r="L46" s="61">
        <f t="shared" si="1"/>
        <v>1</v>
      </c>
      <c r="M46" s="133">
        <v>1</v>
      </c>
      <c r="N46" s="134">
        <v>1</v>
      </c>
      <c r="O46" s="135">
        <v>1</v>
      </c>
      <c r="P46" s="131">
        <f t="shared" si="2"/>
        <v>3</v>
      </c>
      <c r="Q46" s="56">
        <v>3</v>
      </c>
      <c r="R46" s="59">
        <v>3</v>
      </c>
      <c r="S46" s="132">
        <f t="shared" si="5"/>
        <v>1</v>
      </c>
      <c r="T46" s="79">
        <v>1</v>
      </c>
      <c r="U46" s="80">
        <v>1</v>
      </c>
      <c r="V46" s="86">
        <v>0</v>
      </c>
      <c r="W46" s="125">
        <f t="shared" si="3"/>
        <v>29</v>
      </c>
      <c r="X46" s="126">
        <f t="shared" si="4"/>
        <v>18</v>
      </c>
      <c r="Y46" s="126"/>
      <c r="Z46" s="16" t="s">
        <v>238</v>
      </c>
      <c r="AA46" s="9" t="s">
        <v>237</v>
      </c>
      <c r="AC46" s="16" t="s">
        <v>211</v>
      </c>
      <c r="AD46" s="127">
        <v>1</v>
      </c>
      <c r="AE46" s="12" t="s">
        <v>239</v>
      </c>
      <c r="AF46" s="13" t="s">
        <v>240</v>
      </c>
    </row>
    <row r="47" spans="1:32" s="110" customFormat="1" ht="27" x14ac:dyDescent="0.25">
      <c r="A47" s="10" t="s">
        <v>208</v>
      </c>
      <c r="B47" s="11" t="s">
        <v>241</v>
      </c>
      <c r="C47" s="60">
        <f t="shared" si="0"/>
        <v>3</v>
      </c>
      <c r="D47" s="46">
        <v>2</v>
      </c>
      <c r="E47" s="30">
        <v>2</v>
      </c>
      <c r="F47" s="30">
        <v>2</v>
      </c>
      <c r="G47" s="30">
        <v>0</v>
      </c>
      <c r="H47" s="30">
        <v>1</v>
      </c>
      <c r="I47" s="31">
        <v>1</v>
      </c>
      <c r="J47" s="30">
        <v>1</v>
      </c>
      <c r="K47" s="50">
        <v>3</v>
      </c>
      <c r="L47" s="61">
        <f t="shared" si="1"/>
        <v>1</v>
      </c>
      <c r="M47" s="133">
        <v>1</v>
      </c>
      <c r="N47" s="134">
        <v>1</v>
      </c>
      <c r="O47" s="135">
        <v>1</v>
      </c>
      <c r="P47" s="131">
        <f t="shared" si="2"/>
        <v>2</v>
      </c>
      <c r="Q47" s="56">
        <v>2</v>
      </c>
      <c r="R47" s="59">
        <v>2</v>
      </c>
      <c r="S47" s="132">
        <f t="shared" si="5"/>
        <v>1</v>
      </c>
      <c r="T47" s="79">
        <v>1</v>
      </c>
      <c r="U47" s="80">
        <v>1</v>
      </c>
      <c r="V47" s="86">
        <v>0</v>
      </c>
      <c r="W47" s="125">
        <f t="shared" si="3"/>
        <v>21</v>
      </c>
      <c r="X47" s="126">
        <f t="shared" si="4"/>
        <v>12</v>
      </c>
      <c r="Y47" s="126"/>
      <c r="Z47" s="136" t="s">
        <v>242</v>
      </c>
      <c r="AA47" s="9" t="s">
        <v>241</v>
      </c>
      <c r="AC47" s="16" t="s">
        <v>214</v>
      </c>
      <c r="AD47" s="127">
        <v>1</v>
      </c>
      <c r="AE47" s="9" t="s">
        <v>243</v>
      </c>
      <c r="AF47" s="10" t="s">
        <v>234</v>
      </c>
    </row>
    <row r="48" spans="1:32" s="110" customFormat="1" ht="40.5" x14ac:dyDescent="0.25">
      <c r="A48" s="10" t="s">
        <v>211</v>
      </c>
      <c r="B48" s="11" t="s">
        <v>244</v>
      </c>
      <c r="C48" s="60">
        <f t="shared" si="0"/>
        <v>3</v>
      </c>
      <c r="D48" s="46">
        <v>2</v>
      </c>
      <c r="E48" s="30">
        <v>2</v>
      </c>
      <c r="F48" s="30">
        <v>2</v>
      </c>
      <c r="G48" s="30">
        <v>1</v>
      </c>
      <c r="H48" s="30">
        <v>1</v>
      </c>
      <c r="I48" s="31">
        <v>1</v>
      </c>
      <c r="J48" s="30">
        <v>1</v>
      </c>
      <c r="K48" s="50">
        <v>3</v>
      </c>
      <c r="L48" s="61">
        <f t="shared" si="1"/>
        <v>3</v>
      </c>
      <c r="M48" s="133">
        <v>3</v>
      </c>
      <c r="N48" s="134">
        <v>1</v>
      </c>
      <c r="O48" s="135">
        <v>1</v>
      </c>
      <c r="P48" s="131">
        <f t="shared" si="2"/>
        <v>2</v>
      </c>
      <c r="Q48" s="56">
        <v>2</v>
      </c>
      <c r="R48" s="59">
        <v>2</v>
      </c>
      <c r="S48" s="132">
        <f t="shared" si="5"/>
        <v>2</v>
      </c>
      <c r="T48" s="79">
        <v>2</v>
      </c>
      <c r="U48" s="80">
        <v>1</v>
      </c>
      <c r="V48" s="86">
        <v>0</v>
      </c>
      <c r="W48" s="125">
        <f t="shared" si="3"/>
        <v>25</v>
      </c>
      <c r="X48" s="126">
        <f t="shared" si="4"/>
        <v>13</v>
      </c>
      <c r="Y48" s="126"/>
      <c r="Z48" s="136" t="s">
        <v>245</v>
      </c>
      <c r="AA48" s="9" t="s">
        <v>244</v>
      </c>
      <c r="AC48" s="16" t="s">
        <v>218</v>
      </c>
      <c r="AD48" s="127">
        <v>1</v>
      </c>
      <c r="AE48" s="9" t="s">
        <v>233</v>
      </c>
      <c r="AF48" s="10" t="s">
        <v>202</v>
      </c>
    </row>
    <row r="49" spans="1:32" s="110" customFormat="1" ht="27" x14ac:dyDescent="0.25">
      <c r="A49" s="10" t="s">
        <v>214</v>
      </c>
      <c r="B49" s="11" t="s">
        <v>246</v>
      </c>
      <c r="C49" s="60">
        <f t="shared" si="0"/>
        <v>3</v>
      </c>
      <c r="D49" s="46">
        <v>1</v>
      </c>
      <c r="E49" s="30">
        <v>1</v>
      </c>
      <c r="F49" s="30">
        <v>1</v>
      </c>
      <c r="G49" s="30">
        <v>1</v>
      </c>
      <c r="H49" s="30">
        <v>1</v>
      </c>
      <c r="I49" s="31">
        <v>3</v>
      </c>
      <c r="J49" s="30">
        <v>2</v>
      </c>
      <c r="K49" s="50">
        <v>2</v>
      </c>
      <c r="L49" s="61">
        <f t="shared" si="1"/>
        <v>3</v>
      </c>
      <c r="M49" s="133">
        <v>1</v>
      </c>
      <c r="N49" s="134">
        <v>3</v>
      </c>
      <c r="O49" s="135">
        <v>1</v>
      </c>
      <c r="P49" s="131">
        <f t="shared" si="2"/>
        <v>2</v>
      </c>
      <c r="Q49" s="56">
        <v>2</v>
      </c>
      <c r="R49" s="59">
        <v>2</v>
      </c>
      <c r="S49" s="132">
        <f t="shared" si="5"/>
        <v>2</v>
      </c>
      <c r="T49" s="79">
        <v>2</v>
      </c>
      <c r="U49" s="80">
        <v>1</v>
      </c>
      <c r="V49" s="86">
        <v>0</v>
      </c>
      <c r="W49" s="125">
        <f t="shared" si="3"/>
        <v>24</v>
      </c>
      <c r="X49" s="126">
        <f t="shared" si="4"/>
        <v>12</v>
      </c>
      <c r="Y49" s="126"/>
      <c r="Z49" s="16" t="s">
        <v>247</v>
      </c>
      <c r="AA49" s="9" t="s">
        <v>246</v>
      </c>
      <c r="AC49" s="16" t="s">
        <v>222</v>
      </c>
      <c r="AD49" s="127">
        <v>1</v>
      </c>
      <c r="AE49" s="9" t="s">
        <v>248</v>
      </c>
      <c r="AF49" s="10" t="s">
        <v>238</v>
      </c>
    </row>
    <row r="50" spans="1:32" s="110" customFormat="1" ht="27" x14ac:dyDescent="0.25">
      <c r="A50" s="10" t="s">
        <v>218</v>
      </c>
      <c r="B50" s="11" t="s">
        <v>249</v>
      </c>
      <c r="C50" s="60">
        <f t="shared" si="0"/>
        <v>3</v>
      </c>
      <c r="D50" s="46">
        <v>2</v>
      </c>
      <c r="E50" s="30">
        <v>3</v>
      </c>
      <c r="F50" s="30">
        <v>3</v>
      </c>
      <c r="G50" s="30">
        <v>1</v>
      </c>
      <c r="H50" s="30">
        <v>1</v>
      </c>
      <c r="I50" s="31">
        <v>1</v>
      </c>
      <c r="J50" s="30">
        <v>1</v>
      </c>
      <c r="K50" s="50">
        <v>3</v>
      </c>
      <c r="L50" s="61">
        <f t="shared" si="1"/>
        <v>3</v>
      </c>
      <c r="M50" s="133">
        <v>3</v>
      </c>
      <c r="N50" s="134">
        <v>1</v>
      </c>
      <c r="O50" s="135">
        <v>1</v>
      </c>
      <c r="P50" s="131">
        <f t="shared" si="2"/>
        <v>3</v>
      </c>
      <c r="Q50" s="56">
        <v>3</v>
      </c>
      <c r="R50" s="59">
        <v>2</v>
      </c>
      <c r="S50" s="132">
        <f t="shared" si="5"/>
        <v>1</v>
      </c>
      <c r="T50" s="79">
        <v>1</v>
      </c>
      <c r="U50" s="80">
        <v>1</v>
      </c>
      <c r="V50" s="86">
        <v>0</v>
      </c>
      <c r="W50" s="125">
        <f t="shared" si="3"/>
        <v>27</v>
      </c>
      <c r="X50" s="126">
        <f t="shared" si="4"/>
        <v>15</v>
      </c>
      <c r="Y50" s="126"/>
      <c r="Z50" s="16" t="s">
        <v>250</v>
      </c>
      <c r="AA50" s="9" t="s">
        <v>249</v>
      </c>
      <c r="AC50" s="16" t="s">
        <v>226</v>
      </c>
      <c r="AD50" s="127">
        <v>1</v>
      </c>
      <c r="AE50" s="12" t="s">
        <v>251</v>
      </c>
      <c r="AF50" s="13" t="s">
        <v>252</v>
      </c>
    </row>
    <row r="51" spans="1:32" s="110" customFormat="1" ht="27" x14ac:dyDescent="0.25">
      <c r="A51" s="10" t="s">
        <v>222</v>
      </c>
      <c r="B51" s="11" t="s">
        <v>253</v>
      </c>
      <c r="C51" s="60">
        <f t="shared" si="0"/>
        <v>1</v>
      </c>
      <c r="D51" s="46">
        <v>1</v>
      </c>
      <c r="E51" s="30">
        <v>1</v>
      </c>
      <c r="F51" s="30" t="s">
        <v>65</v>
      </c>
      <c r="G51" s="30">
        <v>0</v>
      </c>
      <c r="H51" s="30">
        <v>0</v>
      </c>
      <c r="I51" s="31">
        <v>1</v>
      </c>
      <c r="J51" s="30">
        <v>1</v>
      </c>
      <c r="K51" s="50">
        <v>1</v>
      </c>
      <c r="L51" s="61">
        <f t="shared" si="1"/>
        <v>3</v>
      </c>
      <c r="M51" s="133">
        <v>1</v>
      </c>
      <c r="N51" s="134">
        <v>3</v>
      </c>
      <c r="O51" s="135">
        <v>1</v>
      </c>
      <c r="P51" s="131">
        <f t="shared" si="2"/>
        <v>2</v>
      </c>
      <c r="Q51" s="56">
        <v>2</v>
      </c>
      <c r="R51" s="59">
        <v>2</v>
      </c>
      <c r="S51" s="132">
        <f t="shared" si="5"/>
        <v>1</v>
      </c>
      <c r="T51" s="79">
        <v>1</v>
      </c>
      <c r="U51" s="80">
        <v>1</v>
      </c>
      <c r="V51" s="86">
        <v>0</v>
      </c>
      <c r="W51" s="125">
        <f t="shared" si="3"/>
        <v>16</v>
      </c>
      <c r="X51" s="126">
        <f t="shared" si="4"/>
        <v>5</v>
      </c>
      <c r="Y51" s="126"/>
      <c r="Z51" s="16" t="s">
        <v>254</v>
      </c>
      <c r="AA51" s="9" t="s">
        <v>253</v>
      </c>
      <c r="AC51" s="16" t="s">
        <v>230</v>
      </c>
      <c r="AD51" s="127">
        <v>1</v>
      </c>
      <c r="AE51" s="8" t="s">
        <v>207</v>
      </c>
      <c r="AF51" s="1" t="s">
        <v>206</v>
      </c>
    </row>
    <row r="52" spans="1:32" s="110" customFormat="1" ht="27" x14ac:dyDescent="0.25">
      <c r="A52" s="10" t="s">
        <v>226</v>
      </c>
      <c r="B52" s="11" t="s">
        <v>255</v>
      </c>
      <c r="C52" s="60">
        <f t="shared" si="0"/>
        <v>3</v>
      </c>
      <c r="D52" s="46">
        <v>2</v>
      </c>
      <c r="E52" s="30">
        <v>3</v>
      </c>
      <c r="F52" s="30" t="s">
        <v>65</v>
      </c>
      <c r="G52" s="30" t="s">
        <v>65</v>
      </c>
      <c r="H52" s="30">
        <v>2</v>
      </c>
      <c r="I52" s="31">
        <v>1</v>
      </c>
      <c r="J52" s="30">
        <v>1</v>
      </c>
      <c r="K52" s="50">
        <v>3</v>
      </c>
      <c r="L52" s="61">
        <f t="shared" si="1"/>
        <v>1</v>
      </c>
      <c r="M52" s="133">
        <v>1</v>
      </c>
      <c r="N52" s="134">
        <v>1</v>
      </c>
      <c r="O52" s="135">
        <v>1</v>
      </c>
      <c r="P52" s="131">
        <f t="shared" si="2"/>
        <v>3</v>
      </c>
      <c r="Q52" s="56">
        <v>3</v>
      </c>
      <c r="R52" s="59">
        <v>3</v>
      </c>
      <c r="S52" s="132">
        <f t="shared" si="5"/>
        <v>1</v>
      </c>
      <c r="T52" s="79">
        <v>1</v>
      </c>
      <c r="U52" s="80">
        <v>1</v>
      </c>
      <c r="V52" s="86">
        <v>0</v>
      </c>
      <c r="W52" s="125">
        <f t="shared" si="3"/>
        <v>23</v>
      </c>
      <c r="X52" s="126">
        <f t="shared" si="4"/>
        <v>12</v>
      </c>
      <c r="Y52" s="126"/>
      <c r="Z52" s="16" t="s">
        <v>256</v>
      </c>
      <c r="AA52" s="9" t="s">
        <v>255</v>
      </c>
      <c r="AC52" s="16" t="s">
        <v>234</v>
      </c>
      <c r="AD52" s="127">
        <v>1</v>
      </c>
      <c r="AE52" s="9" t="s">
        <v>229</v>
      </c>
      <c r="AF52" s="10" t="s">
        <v>200</v>
      </c>
    </row>
    <row r="53" spans="1:32" s="110" customFormat="1" ht="27.75" thickBot="1" x14ac:dyDescent="0.3">
      <c r="A53" s="10" t="s">
        <v>230</v>
      </c>
      <c r="B53" s="11" t="s">
        <v>257</v>
      </c>
      <c r="C53" s="60">
        <f t="shared" si="0"/>
        <v>2</v>
      </c>
      <c r="D53" s="46">
        <v>1</v>
      </c>
      <c r="E53" s="30">
        <v>2</v>
      </c>
      <c r="F53" s="30">
        <v>1</v>
      </c>
      <c r="G53" s="30">
        <v>1</v>
      </c>
      <c r="H53" s="30">
        <v>1</v>
      </c>
      <c r="I53" s="31">
        <v>1</v>
      </c>
      <c r="J53" s="30">
        <v>2</v>
      </c>
      <c r="K53" s="50">
        <v>2</v>
      </c>
      <c r="L53" s="61">
        <f t="shared" si="1"/>
        <v>3</v>
      </c>
      <c r="M53" s="133">
        <v>3</v>
      </c>
      <c r="N53" s="134">
        <v>1</v>
      </c>
      <c r="O53" s="135">
        <v>1</v>
      </c>
      <c r="P53" s="131">
        <f t="shared" si="2"/>
        <v>2</v>
      </c>
      <c r="Q53" s="56">
        <v>2</v>
      </c>
      <c r="R53" s="59">
        <v>2</v>
      </c>
      <c r="S53" s="132">
        <f t="shared" si="5"/>
        <v>1</v>
      </c>
      <c r="T53" s="79">
        <v>1</v>
      </c>
      <c r="U53" s="80">
        <v>1</v>
      </c>
      <c r="V53" s="86">
        <v>0</v>
      </c>
      <c r="W53" s="125">
        <f t="shared" si="3"/>
        <v>22</v>
      </c>
      <c r="X53" s="126">
        <f t="shared" si="4"/>
        <v>11</v>
      </c>
      <c r="Y53" s="126"/>
      <c r="Z53" s="16" t="s">
        <v>258</v>
      </c>
      <c r="AA53" s="9" t="s">
        <v>257</v>
      </c>
      <c r="AC53" s="16" t="s">
        <v>238</v>
      </c>
      <c r="AD53" s="127">
        <v>1</v>
      </c>
      <c r="AE53" s="12" t="s">
        <v>259</v>
      </c>
      <c r="AF53" s="13" t="s">
        <v>260</v>
      </c>
    </row>
    <row r="54" spans="1:32" s="110" customFormat="1" ht="27.75" thickBot="1" x14ac:dyDescent="0.3">
      <c r="A54" s="10" t="s">
        <v>234</v>
      </c>
      <c r="B54" s="11" t="s">
        <v>243</v>
      </c>
      <c r="C54" s="60">
        <f t="shared" si="0"/>
        <v>1</v>
      </c>
      <c r="D54" s="46">
        <v>1</v>
      </c>
      <c r="E54" s="30">
        <v>1</v>
      </c>
      <c r="F54" s="30">
        <v>0</v>
      </c>
      <c r="G54" s="30">
        <v>0</v>
      </c>
      <c r="H54" s="30">
        <v>0</v>
      </c>
      <c r="I54" s="31">
        <v>1</v>
      </c>
      <c r="J54" s="30">
        <v>0</v>
      </c>
      <c r="K54" s="50">
        <v>1</v>
      </c>
      <c r="L54" s="61">
        <f t="shared" si="1"/>
        <v>3</v>
      </c>
      <c r="M54" s="133">
        <v>3</v>
      </c>
      <c r="N54" s="134">
        <v>2</v>
      </c>
      <c r="O54" s="135">
        <v>1</v>
      </c>
      <c r="P54" s="131">
        <f t="shared" si="2"/>
        <v>1</v>
      </c>
      <c r="Q54" s="56">
        <v>1</v>
      </c>
      <c r="R54" s="59">
        <v>1</v>
      </c>
      <c r="S54" s="132">
        <f t="shared" si="5"/>
        <v>1</v>
      </c>
      <c r="T54" s="79">
        <v>1</v>
      </c>
      <c r="U54" s="80">
        <v>1</v>
      </c>
      <c r="V54" s="86">
        <v>0</v>
      </c>
      <c r="W54" s="125">
        <f t="shared" si="3"/>
        <v>14</v>
      </c>
      <c r="X54" s="126">
        <f t="shared" si="4"/>
        <v>4</v>
      </c>
      <c r="Y54" s="137"/>
      <c r="Z54" s="149" t="s">
        <v>261</v>
      </c>
      <c r="AA54" s="9" t="s">
        <v>243</v>
      </c>
      <c r="AC54" s="136" t="s">
        <v>242</v>
      </c>
      <c r="AD54" s="127">
        <v>1</v>
      </c>
      <c r="AE54" s="9" t="s">
        <v>262</v>
      </c>
      <c r="AF54" s="10" t="s">
        <v>263</v>
      </c>
    </row>
    <row r="55" spans="1:32" s="110" customFormat="1" ht="27" x14ac:dyDescent="0.25">
      <c r="A55" s="10" t="s">
        <v>238</v>
      </c>
      <c r="B55" s="11" t="s">
        <v>248</v>
      </c>
      <c r="C55" s="60">
        <f t="shared" si="0"/>
        <v>1</v>
      </c>
      <c r="D55" s="46">
        <v>1</v>
      </c>
      <c r="E55" s="30">
        <v>1</v>
      </c>
      <c r="F55" s="30">
        <v>0</v>
      </c>
      <c r="G55" s="30">
        <v>0</v>
      </c>
      <c r="H55" s="30">
        <v>0</v>
      </c>
      <c r="I55" s="31">
        <v>1</v>
      </c>
      <c r="J55" s="30">
        <v>1</v>
      </c>
      <c r="K55" s="50">
        <v>1</v>
      </c>
      <c r="L55" s="61">
        <f t="shared" si="1"/>
        <v>1</v>
      </c>
      <c r="M55" s="133">
        <v>1</v>
      </c>
      <c r="N55" s="134">
        <v>1</v>
      </c>
      <c r="O55" s="135">
        <v>1</v>
      </c>
      <c r="P55" s="131">
        <f t="shared" si="2"/>
        <v>2</v>
      </c>
      <c r="Q55" s="56">
        <v>2</v>
      </c>
      <c r="R55" s="59">
        <v>1</v>
      </c>
      <c r="S55" s="132">
        <f t="shared" si="5"/>
        <v>1</v>
      </c>
      <c r="T55" s="79">
        <v>1</v>
      </c>
      <c r="U55" s="80">
        <v>1</v>
      </c>
      <c r="V55" s="86">
        <v>0</v>
      </c>
      <c r="W55" s="125">
        <f t="shared" si="3"/>
        <v>13</v>
      </c>
      <c r="X55" s="126">
        <f t="shared" si="4"/>
        <v>5</v>
      </c>
      <c r="Y55" s="126"/>
      <c r="Z55" s="150" t="s">
        <v>264</v>
      </c>
      <c r="AA55" s="9" t="s">
        <v>248</v>
      </c>
      <c r="AC55" s="136" t="s">
        <v>245</v>
      </c>
      <c r="AD55" s="127">
        <v>1</v>
      </c>
      <c r="AE55" s="12" t="s">
        <v>265</v>
      </c>
      <c r="AF55" s="13" t="s">
        <v>266</v>
      </c>
    </row>
    <row r="56" spans="1:32" s="110" customFormat="1" ht="27.75" thickBot="1" x14ac:dyDescent="0.3">
      <c r="A56" s="13" t="s">
        <v>242</v>
      </c>
      <c r="B56" s="14" t="s">
        <v>267</v>
      </c>
      <c r="C56" s="60">
        <f t="shared" si="0"/>
        <v>1</v>
      </c>
      <c r="D56" s="46">
        <v>1</v>
      </c>
      <c r="E56" s="30">
        <v>0</v>
      </c>
      <c r="F56" s="30">
        <v>0</v>
      </c>
      <c r="G56" s="30">
        <v>0</v>
      </c>
      <c r="H56" s="30">
        <v>0</v>
      </c>
      <c r="I56" s="31">
        <v>1</v>
      </c>
      <c r="J56" s="30">
        <v>0</v>
      </c>
      <c r="K56" s="50">
        <v>1</v>
      </c>
      <c r="L56" s="61">
        <f t="shared" si="1"/>
        <v>3</v>
      </c>
      <c r="M56" s="133">
        <v>1</v>
      </c>
      <c r="N56" s="134">
        <v>3</v>
      </c>
      <c r="O56" s="135">
        <v>1</v>
      </c>
      <c r="P56" s="131">
        <f t="shared" si="2"/>
        <v>1</v>
      </c>
      <c r="Q56" s="56">
        <v>1</v>
      </c>
      <c r="R56" s="59">
        <v>1</v>
      </c>
      <c r="S56" s="132">
        <f t="shared" si="5"/>
        <v>1</v>
      </c>
      <c r="T56" s="79">
        <v>1</v>
      </c>
      <c r="U56" s="80">
        <v>1</v>
      </c>
      <c r="V56" s="86">
        <v>0</v>
      </c>
      <c r="W56" s="125">
        <f t="shared" si="3"/>
        <v>12</v>
      </c>
      <c r="X56" s="126">
        <f t="shared" si="4"/>
        <v>3</v>
      </c>
      <c r="Y56" s="126"/>
      <c r="Z56" s="136" t="s">
        <v>268</v>
      </c>
      <c r="AA56" s="12" t="s">
        <v>267</v>
      </c>
      <c r="AC56" s="16" t="s">
        <v>247</v>
      </c>
      <c r="AD56" s="127"/>
      <c r="AE56" s="12" t="s">
        <v>269</v>
      </c>
      <c r="AF56" s="13" t="s">
        <v>270</v>
      </c>
    </row>
    <row r="57" spans="1:32" s="110" customFormat="1" ht="15.75" thickBot="1" x14ac:dyDescent="0.3">
      <c r="A57" s="13" t="s">
        <v>245</v>
      </c>
      <c r="B57" s="14" t="s">
        <v>271</v>
      </c>
      <c r="C57" s="60">
        <f t="shared" si="0"/>
        <v>3</v>
      </c>
      <c r="D57" s="46">
        <v>2</v>
      </c>
      <c r="E57" s="30">
        <v>3</v>
      </c>
      <c r="F57" s="30">
        <v>1</v>
      </c>
      <c r="G57" s="30">
        <v>1</v>
      </c>
      <c r="H57" s="30">
        <v>2</v>
      </c>
      <c r="I57" s="31">
        <v>1</v>
      </c>
      <c r="J57" s="30">
        <v>0</v>
      </c>
      <c r="K57" s="50">
        <v>3</v>
      </c>
      <c r="L57" s="61">
        <f t="shared" si="1"/>
        <v>1</v>
      </c>
      <c r="M57" s="133">
        <v>0</v>
      </c>
      <c r="N57" s="134">
        <v>1</v>
      </c>
      <c r="O57" s="135">
        <v>1</v>
      </c>
      <c r="P57" s="131">
        <f t="shared" si="2"/>
        <v>3</v>
      </c>
      <c r="Q57" s="56">
        <v>3</v>
      </c>
      <c r="R57" s="59">
        <v>3</v>
      </c>
      <c r="S57" s="132">
        <f t="shared" si="5"/>
        <v>2</v>
      </c>
      <c r="T57" s="79">
        <v>2</v>
      </c>
      <c r="U57" s="80">
        <v>1</v>
      </c>
      <c r="V57" s="86">
        <v>0</v>
      </c>
      <c r="W57" s="125">
        <f t="shared" si="3"/>
        <v>24</v>
      </c>
      <c r="X57" s="126">
        <f t="shared" si="4"/>
        <v>13</v>
      </c>
      <c r="Y57" s="126"/>
      <c r="Z57" s="136" t="s">
        <v>272</v>
      </c>
      <c r="AA57" s="12" t="s">
        <v>271</v>
      </c>
      <c r="AC57" s="120"/>
      <c r="AD57" s="121"/>
      <c r="AE57" s="9" t="s">
        <v>273</v>
      </c>
      <c r="AF57" s="10" t="s">
        <v>274</v>
      </c>
    </row>
    <row r="58" spans="1:32" s="110" customFormat="1" ht="54" x14ac:dyDescent="0.25">
      <c r="A58" s="10" t="s">
        <v>247</v>
      </c>
      <c r="B58" s="11" t="s">
        <v>275</v>
      </c>
      <c r="C58" s="60">
        <f t="shared" si="0"/>
        <v>2</v>
      </c>
      <c r="D58" s="46">
        <v>1.3684210530000001</v>
      </c>
      <c r="E58" s="30">
        <v>2</v>
      </c>
      <c r="F58" s="30">
        <v>2</v>
      </c>
      <c r="G58" s="30">
        <v>1</v>
      </c>
      <c r="H58" s="30">
        <v>1</v>
      </c>
      <c r="I58" s="31">
        <v>1</v>
      </c>
      <c r="J58" s="30">
        <v>0</v>
      </c>
      <c r="K58" s="50">
        <v>2</v>
      </c>
      <c r="L58" s="61">
        <f t="shared" si="1"/>
        <v>2</v>
      </c>
      <c r="M58" s="133">
        <v>2</v>
      </c>
      <c r="N58" s="134">
        <v>2</v>
      </c>
      <c r="O58" s="135">
        <v>1</v>
      </c>
      <c r="P58" s="131">
        <f t="shared" si="2"/>
        <v>2</v>
      </c>
      <c r="Q58" s="56">
        <v>2</v>
      </c>
      <c r="R58" s="59">
        <v>2</v>
      </c>
      <c r="S58" s="132">
        <f t="shared" si="5"/>
        <v>1</v>
      </c>
      <c r="T58" s="79">
        <v>1</v>
      </c>
      <c r="U58" s="80">
        <v>1</v>
      </c>
      <c r="V58" s="86">
        <v>0</v>
      </c>
      <c r="W58" s="125">
        <f t="shared" si="3"/>
        <v>21.368421052999999</v>
      </c>
      <c r="X58" s="126">
        <f t="shared" si="4"/>
        <v>10.368421053</v>
      </c>
      <c r="Y58" s="126"/>
      <c r="Z58" s="16" t="s">
        <v>276</v>
      </c>
      <c r="AA58" s="9" t="s">
        <v>275</v>
      </c>
      <c r="AC58" s="83" t="s">
        <v>250</v>
      </c>
      <c r="AD58" s="144">
        <v>1</v>
      </c>
      <c r="AE58" s="12" t="s">
        <v>277</v>
      </c>
      <c r="AF58" s="13" t="s">
        <v>278</v>
      </c>
    </row>
    <row r="59" spans="1:32" s="110" customFormat="1" ht="40.5" x14ac:dyDescent="0.25">
      <c r="A59" s="37" t="s">
        <v>279</v>
      </c>
      <c r="B59" s="38" t="s">
        <v>280</v>
      </c>
      <c r="C59" s="39"/>
      <c r="D59" s="40"/>
      <c r="E59" s="40"/>
      <c r="F59" s="40"/>
      <c r="G59" s="40"/>
      <c r="H59" s="40"/>
      <c r="I59" s="40"/>
      <c r="J59" s="40"/>
      <c r="K59" s="40"/>
      <c r="L59" s="41"/>
      <c r="M59" s="122"/>
      <c r="N59" s="122"/>
      <c r="O59" s="122"/>
      <c r="P59" s="123"/>
      <c r="Q59" s="42"/>
      <c r="R59" s="42"/>
      <c r="S59" s="39"/>
      <c r="T59" s="43"/>
      <c r="U59" s="43"/>
      <c r="V59" s="73"/>
      <c r="W59" s="124"/>
      <c r="X59" s="125">
        <f t="shared" si="4"/>
        <v>0</v>
      </c>
      <c r="Y59" s="126"/>
      <c r="Z59" s="16" t="s">
        <v>281</v>
      </c>
      <c r="AA59" s="8"/>
      <c r="AC59" s="16" t="s">
        <v>254</v>
      </c>
      <c r="AD59" s="127">
        <v>1</v>
      </c>
      <c r="AE59" s="9" t="s">
        <v>282</v>
      </c>
      <c r="AF59" s="10" t="s">
        <v>283</v>
      </c>
    </row>
    <row r="60" spans="1:32" s="110" customFormat="1" ht="40.5" x14ac:dyDescent="0.25">
      <c r="A60" s="10" t="s">
        <v>250</v>
      </c>
      <c r="B60" s="11" t="s">
        <v>284</v>
      </c>
      <c r="C60" s="60">
        <f t="shared" si="0"/>
        <v>3</v>
      </c>
      <c r="D60" s="46">
        <v>3</v>
      </c>
      <c r="E60" s="30">
        <v>3</v>
      </c>
      <c r="F60" s="30">
        <v>3</v>
      </c>
      <c r="G60" s="30">
        <v>1</v>
      </c>
      <c r="H60" s="30">
        <v>2</v>
      </c>
      <c r="I60" s="31">
        <v>3</v>
      </c>
      <c r="J60" s="30">
        <v>3</v>
      </c>
      <c r="K60" s="50">
        <v>3</v>
      </c>
      <c r="L60" s="61">
        <f t="shared" si="1"/>
        <v>2</v>
      </c>
      <c r="M60" s="133">
        <v>1</v>
      </c>
      <c r="N60" s="134">
        <v>2</v>
      </c>
      <c r="O60" s="135">
        <v>1</v>
      </c>
      <c r="P60" s="131">
        <f t="shared" si="2"/>
        <v>3</v>
      </c>
      <c r="Q60" s="56">
        <v>3</v>
      </c>
      <c r="R60" s="59">
        <v>3</v>
      </c>
      <c r="S60" s="132">
        <f t="shared" si="5"/>
        <v>3</v>
      </c>
      <c r="T60" s="79">
        <v>3</v>
      </c>
      <c r="U60" s="80">
        <v>1</v>
      </c>
      <c r="V60" s="86">
        <v>3</v>
      </c>
      <c r="W60" s="125">
        <f t="shared" si="3"/>
        <v>38</v>
      </c>
      <c r="X60" s="126">
        <f t="shared" si="4"/>
        <v>21</v>
      </c>
      <c r="Y60" s="126"/>
      <c r="Z60" s="16" t="s">
        <v>285</v>
      </c>
      <c r="AA60" s="9" t="s">
        <v>284</v>
      </c>
      <c r="AC60" s="16" t="s">
        <v>256</v>
      </c>
      <c r="AD60" s="144">
        <v>1</v>
      </c>
      <c r="AE60" s="12" t="s">
        <v>286</v>
      </c>
      <c r="AF60" s="13" t="s">
        <v>287</v>
      </c>
    </row>
    <row r="61" spans="1:32" s="110" customFormat="1" ht="54" x14ac:dyDescent="0.25">
      <c r="A61" s="10" t="s">
        <v>254</v>
      </c>
      <c r="B61" s="11" t="s">
        <v>288</v>
      </c>
      <c r="C61" s="60">
        <f t="shared" si="0"/>
        <v>3</v>
      </c>
      <c r="D61" s="46">
        <v>2</v>
      </c>
      <c r="E61" s="30">
        <v>2</v>
      </c>
      <c r="F61" s="30">
        <v>3</v>
      </c>
      <c r="G61" s="30">
        <v>1</v>
      </c>
      <c r="H61" s="30">
        <v>2</v>
      </c>
      <c r="I61" s="31">
        <v>3</v>
      </c>
      <c r="J61" s="30">
        <v>3</v>
      </c>
      <c r="K61" s="50">
        <v>3</v>
      </c>
      <c r="L61" s="61">
        <f t="shared" si="1"/>
        <v>2</v>
      </c>
      <c r="M61" s="133">
        <v>1</v>
      </c>
      <c r="N61" s="134">
        <v>2</v>
      </c>
      <c r="O61" s="135">
        <v>1</v>
      </c>
      <c r="P61" s="131">
        <f t="shared" si="2"/>
        <v>3</v>
      </c>
      <c r="Q61" s="56">
        <v>3</v>
      </c>
      <c r="R61" s="59">
        <v>3</v>
      </c>
      <c r="S61" s="132">
        <f t="shared" si="5"/>
        <v>3</v>
      </c>
      <c r="T61" s="79">
        <v>3</v>
      </c>
      <c r="U61" s="80">
        <v>1</v>
      </c>
      <c r="V61" s="86">
        <v>0</v>
      </c>
      <c r="W61" s="125">
        <f t="shared" si="3"/>
        <v>33</v>
      </c>
      <c r="X61" s="126">
        <f t="shared" si="4"/>
        <v>19</v>
      </c>
      <c r="Y61" s="126"/>
      <c r="Z61" s="16" t="s">
        <v>116</v>
      </c>
      <c r="AA61" s="9" t="s">
        <v>288</v>
      </c>
      <c r="AC61" s="16" t="s">
        <v>258</v>
      </c>
      <c r="AD61" s="144">
        <v>1</v>
      </c>
      <c r="AE61" s="8" t="s">
        <v>289</v>
      </c>
      <c r="AF61" s="1" t="s">
        <v>290</v>
      </c>
    </row>
    <row r="62" spans="1:32" s="110" customFormat="1" ht="54" x14ac:dyDescent="0.25">
      <c r="A62" s="10" t="s">
        <v>256</v>
      </c>
      <c r="B62" s="11" t="s">
        <v>291</v>
      </c>
      <c r="C62" s="60">
        <f t="shared" si="0"/>
        <v>3</v>
      </c>
      <c r="D62" s="46">
        <v>2</v>
      </c>
      <c r="E62" s="30">
        <v>3</v>
      </c>
      <c r="F62" s="30">
        <v>3</v>
      </c>
      <c r="G62" s="30">
        <v>2</v>
      </c>
      <c r="H62" s="30">
        <v>2</v>
      </c>
      <c r="I62" s="31">
        <v>2</v>
      </c>
      <c r="J62" s="30">
        <v>3</v>
      </c>
      <c r="K62" s="50">
        <v>3</v>
      </c>
      <c r="L62" s="61">
        <f t="shared" si="1"/>
        <v>3</v>
      </c>
      <c r="M62" s="133">
        <v>3</v>
      </c>
      <c r="N62" s="134">
        <v>2</v>
      </c>
      <c r="O62" s="135">
        <v>1</v>
      </c>
      <c r="P62" s="131">
        <f t="shared" si="2"/>
        <v>3</v>
      </c>
      <c r="Q62" s="56">
        <v>3</v>
      </c>
      <c r="R62" s="59">
        <v>3</v>
      </c>
      <c r="S62" s="132">
        <f t="shared" si="5"/>
        <v>3</v>
      </c>
      <c r="T62" s="79">
        <v>3</v>
      </c>
      <c r="U62" s="80">
        <v>1</v>
      </c>
      <c r="V62" s="86">
        <v>0</v>
      </c>
      <c r="W62" s="125">
        <f t="shared" si="3"/>
        <v>36</v>
      </c>
      <c r="X62" s="126">
        <f t="shared" si="4"/>
        <v>20</v>
      </c>
      <c r="Y62" s="126"/>
      <c r="Z62" s="16" t="s">
        <v>120</v>
      </c>
      <c r="AA62" s="9" t="s">
        <v>291</v>
      </c>
      <c r="AC62" s="136" t="s">
        <v>261</v>
      </c>
      <c r="AD62" s="127">
        <v>2</v>
      </c>
      <c r="AE62" s="9" t="s">
        <v>257</v>
      </c>
      <c r="AF62" s="10" t="s">
        <v>230</v>
      </c>
    </row>
    <row r="63" spans="1:32" s="110" customFormat="1" ht="41.25" thickBot="1" x14ac:dyDescent="0.3">
      <c r="A63" s="10" t="s">
        <v>258</v>
      </c>
      <c r="B63" s="11" t="s">
        <v>292</v>
      </c>
      <c r="C63" s="60">
        <f t="shared" si="0"/>
        <v>3</v>
      </c>
      <c r="D63" s="46">
        <v>2</v>
      </c>
      <c r="E63" s="30">
        <v>3</v>
      </c>
      <c r="F63" s="30">
        <v>3</v>
      </c>
      <c r="G63" s="30">
        <v>1</v>
      </c>
      <c r="H63" s="30">
        <v>1</v>
      </c>
      <c r="I63" s="31">
        <v>2</v>
      </c>
      <c r="J63" s="30">
        <v>3</v>
      </c>
      <c r="K63" s="50">
        <v>3</v>
      </c>
      <c r="L63" s="61">
        <f t="shared" si="1"/>
        <v>1</v>
      </c>
      <c r="M63" s="133">
        <v>1</v>
      </c>
      <c r="N63" s="134">
        <v>1</v>
      </c>
      <c r="O63" s="135">
        <v>1</v>
      </c>
      <c r="P63" s="131">
        <f t="shared" si="2"/>
        <v>3</v>
      </c>
      <c r="Q63" s="56">
        <v>3</v>
      </c>
      <c r="R63" s="59">
        <v>2</v>
      </c>
      <c r="S63" s="132">
        <f t="shared" si="5"/>
        <v>1</v>
      </c>
      <c r="T63" s="79">
        <v>1</v>
      </c>
      <c r="U63" s="80">
        <v>1</v>
      </c>
      <c r="V63" s="86">
        <v>0</v>
      </c>
      <c r="W63" s="125">
        <f t="shared" si="3"/>
        <v>28</v>
      </c>
      <c r="X63" s="126">
        <f t="shared" si="4"/>
        <v>18</v>
      </c>
      <c r="Y63" s="126"/>
      <c r="Z63" s="136" t="s">
        <v>108</v>
      </c>
      <c r="AA63" s="9" t="s">
        <v>292</v>
      </c>
      <c r="AC63" s="136" t="s">
        <v>264</v>
      </c>
      <c r="AD63" s="127">
        <v>1</v>
      </c>
      <c r="AE63" s="12" t="s">
        <v>293</v>
      </c>
      <c r="AF63" s="13" t="s">
        <v>294</v>
      </c>
    </row>
    <row r="64" spans="1:32" s="110" customFormat="1" ht="41.25" thickBot="1" x14ac:dyDescent="0.3">
      <c r="A64" s="13" t="s">
        <v>261</v>
      </c>
      <c r="B64" s="14" t="s">
        <v>295</v>
      </c>
      <c r="C64" s="60">
        <f t="shared" si="0"/>
        <v>3</v>
      </c>
      <c r="D64" s="46">
        <v>1</v>
      </c>
      <c r="E64" s="30">
        <v>1</v>
      </c>
      <c r="F64" s="30">
        <v>1</v>
      </c>
      <c r="G64" s="30">
        <v>0</v>
      </c>
      <c r="H64" s="30">
        <v>0</v>
      </c>
      <c r="I64" s="31">
        <v>2</v>
      </c>
      <c r="J64" s="30">
        <v>3</v>
      </c>
      <c r="K64" s="50">
        <v>2</v>
      </c>
      <c r="L64" s="61">
        <f t="shared" si="1"/>
        <v>1</v>
      </c>
      <c r="M64" s="133">
        <v>1</v>
      </c>
      <c r="N64" s="134">
        <v>1</v>
      </c>
      <c r="O64" s="135">
        <v>2</v>
      </c>
      <c r="P64" s="131">
        <f t="shared" si="2"/>
        <v>3</v>
      </c>
      <c r="Q64" s="56">
        <v>3</v>
      </c>
      <c r="R64" s="59">
        <v>3</v>
      </c>
      <c r="S64" s="132">
        <f t="shared" si="5"/>
        <v>3</v>
      </c>
      <c r="T64" s="79">
        <v>2</v>
      </c>
      <c r="U64" s="80">
        <v>1</v>
      </c>
      <c r="V64" s="86">
        <v>3</v>
      </c>
      <c r="W64" s="125">
        <f t="shared" si="3"/>
        <v>26</v>
      </c>
      <c r="X64" s="126">
        <f t="shared" si="4"/>
        <v>10</v>
      </c>
      <c r="Y64" s="137"/>
      <c r="Z64" s="149" t="s">
        <v>104</v>
      </c>
      <c r="AA64" s="12" t="s">
        <v>295</v>
      </c>
      <c r="AC64" s="136" t="s">
        <v>268</v>
      </c>
      <c r="AD64" s="127">
        <v>1</v>
      </c>
      <c r="AE64" s="9" t="s">
        <v>296</v>
      </c>
      <c r="AF64" s="10" t="s">
        <v>297</v>
      </c>
    </row>
    <row r="65" spans="1:32" s="110" customFormat="1" ht="40.5" x14ac:dyDescent="0.25">
      <c r="A65" s="13" t="s">
        <v>264</v>
      </c>
      <c r="B65" s="14" t="s">
        <v>298</v>
      </c>
      <c r="C65" s="60">
        <f t="shared" si="0"/>
        <v>2</v>
      </c>
      <c r="D65" s="46">
        <v>1</v>
      </c>
      <c r="E65" s="30">
        <v>1</v>
      </c>
      <c r="F65" s="30">
        <v>1</v>
      </c>
      <c r="G65" s="30">
        <v>0</v>
      </c>
      <c r="H65" s="30">
        <v>0</v>
      </c>
      <c r="I65" s="31">
        <v>1</v>
      </c>
      <c r="J65" s="30">
        <v>1</v>
      </c>
      <c r="K65" s="50">
        <v>2</v>
      </c>
      <c r="L65" s="61">
        <f t="shared" si="1"/>
        <v>1</v>
      </c>
      <c r="M65" s="133">
        <v>1</v>
      </c>
      <c r="N65" s="134">
        <v>1</v>
      </c>
      <c r="O65" s="135">
        <v>1</v>
      </c>
      <c r="P65" s="131">
        <f t="shared" si="2"/>
        <v>3</v>
      </c>
      <c r="Q65" s="56">
        <v>3</v>
      </c>
      <c r="R65" s="59">
        <v>3</v>
      </c>
      <c r="S65" s="132">
        <f t="shared" si="5"/>
        <v>1</v>
      </c>
      <c r="T65" s="79">
        <v>1</v>
      </c>
      <c r="U65" s="80">
        <v>1</v>
      </c>
      <c r="V65" s="86">
        <v>0</v>
      </c>
      <c r="W65" s="125">
        <f t="shared" si="3"/>
        <v>18</v>
      </c>
      <c r="X65" s="126">
        <f t="shared" si="4"/>
        <v>7</v>
      </c>
      <c r="Y65" s="126"/>
      <c r="Z65" s="150" t="s">
        <v>299</v>
      </c>
      <c r="AA65" s="12" t="s">
        <v>298</v>
      </c>
      <c r="AC65" s="136" t="s">
        <v>272</v>
      </c>
      <c r="AD65" s="127">
        <v>1</v>
      </c>
      <c r="AE65" s="12" t="s">
        <v>300</v>
      </c>
      <c r="AF65" s="13" t="s">
        <v>301</v>
      </c>
    </row>
    <row r="66" spans="1:32" s="110" customFormat="1" ht="27.75" thickBot="1" x14ac:dyDescent="0.3">
      <c r="A66" s="13" t="s">
        <v>268</v>
      </c>
      <c r="B66" s="14" t="s">
        <v>302</v>
      </c>
      <c r="C66" s="60">
        <f t="shared" si="0"/>
        <v>3</v>
      </c>
      <c r="D66" s="46">
        <v>1</v>
      </c>
      <c r="E66" s="30">
        <v>1</v>
      </c>
      <c r="F66" s="30">
        <v>0</v>
      </c>
      <c r="G66" s="30">
        <v>0</v>
      </c>
      <c r="H66" s="30">
        <v>1</v>
      </c>
      <c r="I66" s="31">
        <v>3</v>
      </c>
      <c r="J66" s="30">
        <v>1</v>
      </c>
      <c r="K66" s="50">
        <v>2</v>
      </c>
      <c r="L66" s="61">
        <f t="shared" si="1"/>
        <v>2</v>
      </c>
      <c r="M66" s="133">
        <v>1</v>
      </c>
      <c r="N66" s="134">
        <v>2</v>
      </c>
      <c r="O66" s="135">
        <v>1</v>
      </c>
      <c r="P66" s="131">
        <f t="shared" si="2"/>
        <v>2</v>
      </c>
      <c r="Q66" s="56">
        <v>2</v>
      </c>
      <c r="R66" s="59">
        <v>1</v>
      </c>
      <c r="S66" s="132">
        <f t="shared" si="5"/>
        <v>1</v>
      </c>
      <c r="T66" s="79">
        <v>1</v>
      </c>
      <c r="U66" s="80">
        <v>1</v>
      </c>
      <c r="V66" s="86">
        <v>0</v>
      </c>
      <c r="W66" s="125">
        <f t="shared" si="3"/>
        <v>18</v>
      </c>
      <c r="X66" s="126">
        <f t="shared" si="4"/>
        <v>9</v>
      </c>
      <c r="Y66" s="126"/>
      <c r="Z66" s="136" t="s">
        <v>142</v>
      </c>
      <c r="AA66" s="12" t="s">
        <v>302</v>
      </c>
      <c r="AC66" s="16" t="s">
        <v>276</v>
      </c>
      <c r="AD66" s="127"/>
      <c r="AE66" s="12" t="s">
        <v>303</v>
      </c>
      <c r="AF66" s="13" t="s">
        <v>304</v>
      </c>
    </row>
    <row r="67" spans="1:32" s="110" customFormat="1" ht="27.75" thickBot="1" x14ac:dyDescent="0.3">
      <c r="A67" s="13" t="s">
        <v>272</v>
      </c>
      <c r="B67" s="14" t="s">
        <v>305</v>
      </c>
      <c r="C67" s="60">
        <f t="shared" si="0"/>
        <v>3</v>
      </c>
      <c r="D67" s="46">
        <v>3</v>
      </c>
      <c r="E67" s="30">
        <v>3</v>
      </c>
      <c r="F67" s="30">
        <v>2</v>
      </c>
      <c r="G67" s="30">
        <v>2</v>
      </c>
      <c r="H67" s="30">
        <v>2</v>
      </c>
      <c r="I67" s="31">
        <v>3</v>
      </c>
      <c r="J67" s="30">
        <v>1</v>
      </c>
      <c r="K67" s="50">
        <v>3</v>
      </c>
      <c r="L67" s="61">
        <f t="shared" si="1"/>
        <v>1</v>
      </c>
      <c r="M67" s="133" t="s">
        <v>65</v>
      </c>
      <c r="N67" s="134">
        <v>1</v>
      </c>
      <c r="O67" s="135">
        <v>1</v>
      </c>
      <c r="P67" s="131">
        <f t="shared" ref="P67:P130" si="6">MAX(Q67:R67)</f>
        <v>3</v>
      </c>
      <c r="Q67" s="56">
        <v>3</v>
      </c>
      <c r="R67" s="59">
        <v>3</v>
      </c>
      <c r="S67" s="132">
        <f t="shared" si="5"/>
        <v>2</v>
      </c>
      <c r="T67" s="79">
        <v>2</v>
      </c>
      <c r="U67" s="80">
        <v>1</v>
      </c>
      <c r="V67" s="86">
        <v>0</v>
      </c>
      <c r="W67" s="125">
        <f t="shared" ref="W67:W130" si="7">SUM(D67:K67,M67:O67,Q67:R67,T67:V67)</f>
        <v>30</v>
      </c>
      <c r="X67" s="126">
        <f t="shared" si="4"/>
        <v>19</v>
      </c>
      <c r="Y67" s="126"/>
      <c r="Z67" s="136" t="s">
        <v>306</v>
      </c>
      <c r="AA67" s="12" t="s">
        <v>305</v>
      </c>
      <c r="AC67" s="120"/>
      <c r="AD67" s="121"/>
      <c r="AE67" s="9" t="s">
        <v>307</v>
      </c>
      <c r="AF67" s="10" t="s">
        <v>308</v>
      </c>
    </row>
    <row r="68" spans="1:32" s="110" customFormat="1" ht="40.5" x14ac:dyDescent="0.25">
      <c r="A68" s="10" t="s">
        <v>276</v>
      </c>
      <c r="B68" s="11" t="s">
        <v>309</v>
      </c>
      <c r="C68" s="60">
        <f t="shared" ref="C68:C131" si="8">MAX(D68:K68)</f>
        <v>3</v>
      </c>
      <c r="D68" s="46">
        <v>1.875</v>
      </c>
      <c r="E68" s="30">
        <v>2</v>
      </c>
      <c r="F68" s="30">
        <v>2</v>
      </c>
      <c r="G68" s="30">
        <v>1</v>
      </c>
      <c r="H68" s="30">
        <v>1</v>
      </c>
      <c r="I68" s="30">
        <v>2</v>
      </c>
      <c r="J68" s="30">
        <v>2.125</v>
      </c>
      <c r="K68" s="50">
        <v>3</v>
      </c>
      <c r="L68" s="61">
        <f t="shared" ref="L68:L131" si="9">MAX(M68:N68)</f>
        <v>2</v>
      </c>
      <c r="M68" s="133">
        <v>1</v>
      </c>
      <c r="N68" s="134">
        <v>2</v>
      </c>
      <c r="O68" s="135">
        <v>1</v>
      </c>
      <c r="P68" s="131">
        <f t="shared" si="6"/>
        <v>2</v>
      </c>
      <c r="Q68" s="56">
        <v>2</v>
      </c>
      <c r="R68" s="59">
        <v>2</v>
      </c>
      <c r="S68" s="132">
        <f t="shared" si="5"/>
        <v>2</v>
      </c>
      <c r="T68" s="79">
        <v>2</v>
      </c>
      <c r="U68" s="80">
        <v>1</v>
      </c>
      <c r="V68" s="86">
        <v>0</v>
      </c>
      <c r="W68" s="125">
        <f t="shared" si="7"/>
        <v>26</v>
      </c>
      <c r="X68" s="126">
        <f t="shared" ref="X68:X131" si="10">SUM(D68:K68)</f>
        <v>15</v>
      </c>
      <c r="Y68" s="126"/>
      <c r="Z68" s="136" t="s">
        <v>112</v>
      </c>
      <c r="AA68" s="9" t="s">
        <v>309</v>
      </c>
      <c r="AC68" s="83" t="s">
        <v>281</v>
      </c>
      <c r="AD68" s="144">
        <v>1</v>
      </c>
      <c r="AE68" s="12" t="s">
        <v>310</v>
      </c>
      <c r="AF68" s="13" t="s">
        <v>311</v>
      </c>
    </row>
    <row r="69" spans="1:32" s="110" customFormat="1" ht="27" x14ac:dyDescent="0.25">
      <c r="A69" s="37" t="s">
        <v>124</v>
      </c>
      <c r="B69" s="38" t="s">
        <v>123</v>
      </c>
      <c r="C69" s="39"/>
      <c r="D69" s="40"/>
      <c r="E69" s="40"/>
      <c r="F69" s="40"/>
      <c r="G69" s="40"/>
      <c r="H69" s="40"/>
      <c r="I69" s="40"/>
      <c r="J69" s="40"/>
      <c r="K69" s="40"/>
      <c r="L69" s="41"/>
      <c r="M69" s="122"/>
      <c r="N69" s="122"/>
      <c r="O69" s="122"/>
      <c r="P69" s="123"/>
      <c r="Q69" s="42"/>
      <c r="R69" s="42"/>
      <c r="S69" s="39"/>
      <c r="T69" s="43"/>
      <c r="U69" s="43"/>
      <c r="V69" s="73"/>
      <c r="W69" s="124"/>
      <c r="X69" s="125">
        <f t="shared" si="10"/>
        <v>0</v>
      </c>
      <c r="Y69" s="126"/>
      <c r="Z69" s="16" t="s">
        <v>312</v>
      </c>
      <c r="AA69" s="8"/>
      <c r="AC69" s="16" t="s">
        <v>285</v>
      </c>
      <c r="AD69" s="127">
        <v>1</v>
      </c>
      <c r="AE69" s="9" t="s">
        <v>313</v>
      </c>
      <c r="AF69" s="10" t="s">
        <v>314</v>
      </c>
    </row>
    <row r="70" spans="1:32" s="110" customFormat="1" ht="40.5" x14ac:dyDescent="0.25">
      <c r="A70" s="10" t="s">
        <v>281</v>
      </c>
      <c r="B70" s="11" t="s">
        <v>315</v>
      </c>
      <c r="C70" s="60">
        <f t="shared" si="8"/>
        <v>3</v>
      </c>
      <c r="D70" s="46">
        <v>3</v>
      </c>
      <c r="E70" s="30">
        <v>3</v>
      </c>
      <c r="F70" s="30">
        <v>3</v>
      </c>
      <c r="G70" s="30">
        <v>1</v>
      </c>
      <c r="H70" s="30">
        <v>2</v>
      </c>
      <c r="I70" s="31">
        <v>1</v>
      </c>
      <c r="J70" s="30">
        <v>0</v>
      </c>
      <c r="K70" s="50">
        <v>3</v>
      </c>
      <c r="L70" s="61">
        <f t="shared" si="9"/>
        <v>2</v>
      </c>
      <c r="M70" s="133">
        <v>1</v>
      </c>
      <c r="N70" s="134">
        <v>2</v>
      </c>
      <c r="O70" s="135">
        <v>1</v>
      </c>
      <c r="P70" s="131">
        <f t="shared" si="6"/>
        <v>2</v>
      </c>
      <c r="Q70" s="56">
        <v>2</v>
      </c>
      <c r="R70" s="59">
        <v>2</v>
      </c>
      <c r="S70" s="132">
        <f t="shared" ref="S70:S132" si="11">MAX(T70:V70)</f>
        <v>1</v>
      </c>
      <c r="T70" s="79">
        <v>1</v>
      </c>
      <c r="U70" s="80">
        <v>1</v>
      </c>
      <c r="V70" s="86">
        <v>0</v>
      </c>
      <c r="W70" s="125">
        <f t="shared" si="7"/>
        <v>26</v>
      </c>
      <c r="X70" s="126">
        <f t="shared" si="10"/>
        <v>16</v>
      </c>
      <c r="Y70" s="126"/>
      <c r="Z70" s="136" t="s">
        <v>316</v>
      </c>
      <c r="AA70" s="9" t="s">
        <v>315</v>
      </c>
      <c r="AC70" s="16" t="s">
        <v>116</v>
      </c>
      <c r="AD70" s="127">
        <v>1</v>
      </c>
      <c r="AE70" s="9" t="s">
        <v>317</v>
      </c>
      <c r="AF70" s="10" t="s">
        <v>318</v>
      </c>
    </row>
    <row r="71" spans="1:32" s="110" customFormat="1" ht="27" x14ac:dyDescent="0.25">
      <c r="A71" s="10" t="s">
        <v>285</v>
      </c>
      <c r="B71" s="11" t="s">
        <v>319</v>
      </c>
      <c r="C71" s="60">
        <f t="shared" si="8"/>
        <v>3</v>
      </c>
      <c r="D71" s="46">
        <v>2</v>
      </c>
      <c r="E71" s="30">
        <v>3</v>
      </c>
      <c r="F71" s="30">
        <v>2</v>
      </c>
      <c r="G71" s="30">
        <v>0</v>
      </c>
      <c r="H71" s="30">
        <v>2</v>
      </c>
      <c r="I71" s="31">
        <v>1</v>
      </c>
      <c r="J71" s="30">
        <v>1</v>
      </c>
      <c r="K71" s="50">
        <v>3</v>
      </c>
      <c r="L71" s="61">
        <f t="shared" si="9"/>
        <v>2</v>
      </c>
      <c r="M71" s="133">
        <v>1</v>
      </c>
      <c r="N71" s="134">
        <v>2</v>
      </c>
      <c r="O71" s="135">
        <v>1</v>
      </c>
      <c r="P71" s="131">
        <f t="shared" si="6"/>
        <v>2</v>
      </c>
      <c r="Q71" s="56">
        <v>2</v>
      </c>
      <c r="R71" s="59">
        <v>2</v>
      </c>
      <c r="S71" s="132">
        <f t="shared" si="11"/>
        <v>1</v>
      </c>
      <c r="T71" s="79">
        <v>1</v>
      </c>
      <c r="U71" s="80">
        <v>1</v>
      </c>
      <c r="V71" s="86">
        <v>0</v>
      </c>
      <c r="W71" s="125">
        <f t="shared" si="7"/>
        <v>24</v>
      </c>
      <c r="X71" s="126">
        <f t="shared" si="10"/>
        <v>14</v>
      </c>
      <c r="Y71" s="126"/>
      <c r="Z71" s="136" t="s">
        <v>320</v>
      </c>
      <c r="AA71" s="9" t="s">
        <v>319</v>
      </c>
      <c r="AC71" s="16" t="s">
        <v>120</v>
      </c>
      <c r="AD71" s="127">
        <v>1</v>
      </c>
      <c r="AE71" s="12" t="s">
        <v>321</v>
      </c>
      <c r="AF71" s="13" t="s">
        <v>322</v>
      </c>
    </row>
    <row r="72" spans="1:32" s="110" customFormat="1" ht="40.5" x14ac:dyDescent="0.25">
      <c r="A72" s="10" t="s">
        <v>116</v>
      </c>
      <c r="B72" s="11" t="s">
        <v>115</v>
      </c>
      <c r="C72" s="60">
        <f t="shared" si="8"/>
        <v>3</v>
      </c>
      <c r="D72" s="46">
        <v>3</v>
      </c>
      <c r="E72" s="30">
        <v>3</v>
      </c>
      <c r="F72" s="30">
        <v>3</v>
      </c>
      <c r="G72" s="30">
        <v>1</v>
      </c>
      <c r="H72" s="30">
        <v>1</v>
      </c>
      <c r="I72" s="31">
        <v>3</v>
      </c>
      <c r="J72" s="30">
        <v>3</v>
      </c>
      <c r="K72" s="50">
        <v>3</v>
      </c>
      <c r="L72" s="61">
        <f t="shared" si="9"/>
        <v>2</v>
      </c>
      <c r="M72" s="133">
        <v>1</v>
      </c>
      <c r="N72" s="134">
        <v>2</v>
      </c>
      <c r="O72" s="135">
        <v>1</v>
      </c>
      <c r="P72" s="131">
        <f t="shared" si="6"/>
        <v>3</v>
      </c>
      <c r="Q72" s="56">
        <v>2</v>
      </c>
      <c r="R72" s="59">
        <v>3</v>
      </c>
      <c r="S72" s="132">
        <f t="shared" si="11"/>
        <v>3</v>
      </c>
      <c r="T72" s="79">
        <v>3</v>
      </c>
      <c r="U72" s="80">
        <v>1</v>
      </c>
      <c r="V72" s="86">
        <v>3</v>
      </c>
      <c r="W72" s="125">
        <f t="shared" si="7"/>
        <v>36</v>
      </c>
      <c r="X72" s="126">
        <f t="shared" si="10"/>
        <v>20</v>
      </c>
      <c r="Y72" s="126"/>
      <c r="Z72" s="136" t="s">
        <v>323</v>
      </c>
      <c r="AA72" s="9" t="s">
        <v>115</v>
      </c>
      <c r="AC72" s="136" t="s">
        <v>108</v>
      </c>
      <c r="AD72" s="127">
        <v>2</v>
      </c>
      <c r="AE72" s="9" t="s">
        <v>324</v>
      </c>
      <c r="AF72" s="10" t="s">
        <v>325</v>
      </c>
    </row>
    <row r="73" spans="1:32" s="110" customFormat="1" ht="40.5" x14ac:dyDescent="0.25">
      <c r="A73" s="10" t="s">
        <v>120</v>
      </c>
      <c r="B73" s="11" t="s">
        <v>119</v>
      </c>
      <c r="C73" s="60">
        <f t="shared" si="8"/>
        <v>3</v>
      </c>
      <c r="D73" s="46">
        <v>2</v>
      </c>
      <c r="E73" s="30">
        <v>2</v>
      </c>
      <c r="F73" s="30">
        <v>2</v>
      </c>
      <c r="G73" s="30">
        <v>1</v>
      </c>
      <c r="H73" s="30">
        <v>1</v>
      </c>
      <c r="I73" s="31">
        <v>1</v>
      </c>
      <c r="J73" s="30">
        <v>2</v>
      </c>
      <c r="K73" s="50">
        <v>3</v>
      </c>
      <c r="L73" s="61">
        <f t="shared" si="9"/>
        <v>1</v>
      </c>
      <c r="M73" s="133">
        <v>1</v>
      </c>
      <c r="N73" s="134">
        <v>1</v>
      </c>
      <c r="O73" s="135">
        <v>1</v>
      </c>
      <c r="P73" s="131">
        <f t="shared" si="6"/>
        <v>2</v>
      </c>
      <c r="Q73" s="56">
        <v>2</v>
      </c>
      <c r="R73" s="59">
        <v>2</v>
      </c>
      <c r="S73" s="132">
        <f t="shared" si="11"/>
        <v>3</v>
      </c>
      <c r="T73" s="79">
        <v>3</v>
      </c>
      <c r="U73" s="80">
        <v>1</v>
      </c>
      <c r="V73" s="86">
        <v>0</v>
      </c>
      <c r="W73" s="125">
        <f t="shared" si="7"/>
        <v>25</v>
      </c>
      <c r="X73" s="126">
        <f t="shared" si="10"/>
        <v>14</v>
      </c>
      <c r="Y73" s="126"/>
      <c r="Z73" s="136" t="s">
        <v>326</v>
      </c>
      <c r="AA73" s="9" t="s">
        <v>119</v>
      </c>
      <c r="AC73" s="136" t="s">
        <v>104</v>
      </c>
      <c r="AD73" s="127">
        <v>1</v>
      </c>
      <c r="AE73" s="9" t="s">
        <v>327</v>
      </c>
      <c r="AF73" s="10" t="s">
        <v>328</v>
      </c>
    </row>
    <row r="74" spans="1:32" s="110" customFormat="1" ht="27" x14ac:dyDescent="0.25">
      <c r="A74" s="13" t="s">
        <v>108</v>
      </c>
      <c r="B74" s="14" t="s">
        <v>107</v>
      </c>
      <c r="C74" s="60">
        <f t="shared" si="8"/>
        <v>3</v>
      </c>
      <c r="D74" s="46">
        <v>1</v>
      </c>
      <c r="E74" s="30">
        <v>1</v>
      </c>
      <c r="F74" s="30">
        <v>1</v>
      </c>
      <c r="G74" s="30">
        <v>0</v>
      </c>
      <c r="H74" s="30">
        <v>0</v>
      </c>
      <c r="I74" s="31">
        <v>0</v>
      </c>
      <c r="J74" s="30">
        <v>3</v>
      </c>
      <c r="K74" s="50">
        <v>2</v>
      </c>
      <c r="L74" s="61">
        <f t="shared" si="9"/>
        <v>1</v>
      </c>
      <c r="M74" s="133">
        <v>1</v>
      </c>
      <c r="N74" s="134">
        <v>1</v>
      </c>
      <c r="O74" s="135">
        <v>2</v>
      </c>
      <c r="P74" s="131">
        <f t="shared" si="6"/>
        <v>3</v>
      </c>
      <c r="Q74" s="56">
        <v>2</v>
      </c>
      <c r="R74" s="59">
        <v>3</v>
      </c>
      <c r="S74" s="132">
        <f t="shared" si="11"/>
        <v>3</v>
      </c>
      <c r="T74" s="79">
        <v>2</v>
      </c>
      <c r="U74" s="80">
        <v>1</v>
      </c>
      <c r="V74" s="86">
        <v>3</v>
      </c>
      <c r="W74" s="125">
        <f t="shared" si="7"/>
        <v>23</v>
      </c>
      <c r="X74" s="126">
        <f t="shared" si="10"/>
        <v>8</v>
      </c>
      <c r="Y74" s="126"/>
      <c r="Z74" s="136" t="s">
        <v>329</v>
      </c>
      <c r="AA74" s="12" t="s">
        <v>107</v>
      </c>
      <c r="AC74" s="136" t="s">
        <v>299</v>
      </c>
      <c r="AD74" s="127">
        <v>1</v>
      </c>
      <c r="AE74" s="9" t="s">
        <v>217</v>
      </c>
      <c r="AF74" s="10" t="s">
        <v>189</v>
      </c>
    </row>
    <row r="75" spans="1:32" s="110" customFormat="1" x14ac:dyDescent="0.25">
      <c r="A75" s="13" t="s">
        <v>104</v>
      </c>
      <c r="B75" s="14" t="s">
        <v>103</v>
      </c>
      <c r="C75" s="60">
        <f t="shared" si="8"/>
        <v>3</v>
      </c>
      <c r="D75" s="46">
        <v>1</v>
      </c>
      <c r="E75" s="30">
        <v>1</v>
      </c>
      <c r="F75" s="30">
        <v>2</v>
      </c>
      <c r="G75" s="30">
        <v>0</v>
      </c>
      <c r="H75" s="30">
        <v>1</v>
      </c>
      <c r="I75" s="31">
        <v>0</v>
      </c>
      <c r="J75" s="30">
        <v>3</v>
      </c>
      <c r="K75" s="50">
        <v>2</v>
      </c>
      <c r="L75" s="61">
        <f t="shared" si="9"/>
        <v>1</v>
      </c>
      <c r="M75" s="133">
        <v>1</v>
      </c>
      <c r="N75" s="134">
        <v>1</v>
      </c>
      <c r="O75" s="135">
        <v>1</v>
      </c>
      <c r="P75" s="131">
        <f t="shared" si="6"/>
        <v>3</v>
      </c>
      <c r="Q75" s="56">
        <v>2</v>
      </c>
      <c r="R75" s="59">
        <v>3</v>
      </c>
      <c r="S75" s="132">
        <f t="shared" si="11"/>
        <v>2</v>
      </c>
      <c r="T75" s="79">
        <v>2</v>
      </c>
      <c r="U75" s="80">
        <v>1</v>
      </c>
      <c r="V75" s="86">
        <v>0</v>
      </c>
      <c r="W75" s="125">
        <f t="shared" si="7"/>
        <v>21</v>
      </c>
      <c r="X75" s="126">
        <f t="shared" si="10"/>
        <v>10</v>
      </c>
      <c r="Y75" s="126"/>
      <c r="Z75" s="16" t="s">
        <v>330</v>
      </c>
      <c r="AA75" s="12" t="s">
        <v>103</v>
      </c>
      <c r="AC75" s="136" t="s">
        <v>142</v>
      </c>
      <c r="AD75" s="127">
        <v>1</v>
      </c>
      <c r="AE75" s="12" t="s">
        <v>331</v>
      </c>
      <c r="AF75" s="13" t="s">
        <v>332</v>
      </c>
    </row>
    <row r="76" spans="1:32" s="110" customFormat="1" ht="40.5" x14ac:dyDescent="0.25">
      <c r="A76" s="13" t="s">
        <v>299</v>
      </c>
      <c r="B76" s="14" t="s">
        <v>333</v>
      </c>
      <c r="C76" s="60">
        <f t="shared" si="8"/>
        <v>3</v>
      </c>
      <c r="D76" s="46">
        <v>1</v>
      </c>
      <c r="E76" s="30">
        <v>3</v>
      </c>
      <c r="F76" s="30" t="s">
        <v>65</v>
      </c>
      <c r="G76" s="30">
        <v>0</v>
      </c>
      <c r="H76" s="30">
        <v>1</v>
      </c>
      <c r="I76" s="31">
        <v>1</v>
      </c>
      <c r="J76" s="30">
        <v>1</v>
      </c>
      <c r="K76" s="50">
        <v>3</v>
      </c>
      <c r="L76" s="61">
        <f t="shared" si="9"/>
        <v>3</v>
      </c>
      <c r="M76" s="133">
        <v>3</v>
      </c>
      <c r="N76" s="134">
        <v>2</v>
      </c>
      <c r="O76" s="135">
        <v>1</v>
      </c>
      <c r="P76" s="131">
        <f t="shared" si="6"/>
        <v>2</v>
      </c>
      <c r="Q76" s="56">
        <v>2</v>
      </c>
      <c r="R76" s="59">
        <v>1</v>
      </c>
      <c r="S76" s="132">
        <f t="shared" si="11"/>
        <v>1</v>
      </c>
      <c r="T76" s="79">
        <v>1</v>
      </c>
      <c r="U76" s="80">
        <v>1</v>
      </c>
      <c r="V76" s="86">
        <v>0</v>
      </c>
      <c r="W76" s="125">
        <f t="shared" si="7"/>
        <v>21</v>
      </c>
      <c r="X76" s="126">
        <f t="shared" si="10"/>
        <v>10</v>
      </c>
      <c r="Y76" s="126"/>
      <c r="Z76" s="16" t="s">
        <v>334</v>
      </c>
      <c r="AA76" s="12" t="s">
        <v>333</v>
      </c>
      <c r="AC76" s="136" t="s">
        <v>306</v>
      </c>
      <c r="AD76" s="127">
        <v>1</v>
      </c>
      <c r="AE76" s="12" t="s">
        <v>335</v>
      </c>
      <c r="AF76" s="13" t="s">
        <v>336</v>
      </c>
    </row>
    <row r="77" spans="1:32" s="110" customFormat="1" ht="27" x14ac:dyDescent="0.25">
      <c r="A77" s="13" t="s">
        <v>142</v>
      </c>
      <c r="B77" s="14" t="s">
        <v>141</v>
      </c>
      <c r="C77" s="60">
        <f t="shared" si="8"/>
        <v>2</v>
      </c>
      <c r="D77" s="46">
        <v>1</v>
      </c>
      <c r="E77" s="30">
        <v>1</v>
      </c>
      <c r="F77" s="30">
        <v>2</v>
      </c>
      <c r="G77" s="30">
        <v>0</v>
      </c>
      <c r="H77" s="30">
        <v>1</v>
      </c>
      <c r="I77" s="31">
        <v>1</v>
      </c>
      <c r="J77" s="30">
        <v>1</v>
      </c>
      <c r="K77" s="50">
        <v>2</v>
      </c>
      <c r="L77" s="61">
        <f t="shared" si="9"/>
        <v>2</v>
      </c>
      <c r="M77" s="133">
        <v>1</v>
      </c>
      <c r="N77" s="134">
        <v>2</v>
      </c>
      <c r="O77" s="135">
        <v>1</v>
      </c>
      <c r="P77" s="131">
        <f t="shared" si="6"/>
        <v>2</v>
      </c>
      <c r="Q77" s="56">
        <v>2</v>
      </c>
      <c r="R77" s="59">
        <v>2</v>
      </c>
      <c r="S77" s="132">
        <f t="shared" si="11"/>
        <v>1</v>
      </c>
      <c r="T77" s="79">
        <v>1</v>
      </c>
      <c r="U77" s="80">
        <v>1</v>
      </c>
      <c r="V77" s="86">
        <v>0</v>
      </c>
      <c r="W77" s="125">
        <f t="shared" si="7"/>
        <v>19</v>
      </c>
      <c r="X77" s="126">
        <f t="shared" si="10"/>
        <v>9</v>
      </c>
      <c r="Y77" s="126"/>
      <c r="Z77" s="16" t="s">
        <v>337</v>
      </c>
      <c r="AA77" s="12" t="s">
        <v>141</v>
      </c>
      <c r="AC77" s="136" t="s">
        <v>112</v>
      </c>
      <c r="AD77" s="127">
        <v>1</v>
      </c>
      <c r="AE77" s="9" t="s">
        <v>338</v>
      </c>
      <c r="AF77" s="10" t="s">
        <v>339</v>
      </c>
    </row>
    <row r="78" spans="1:32" s="110" customFormat="1" ht="40.5" x14ac:dyDescent="0.25">
      <c r="A78" s="13" t="s">
        <v>306</v>
      </c>
      <c r="B78" s="14" t="s">
        <v>340</v>
      </c>
      <c r="C78" s="60">
        <f t="shared" si="8"/>
        <v>3</v>
      </c>
      <c r="D78" s="46">
        <v>3</v>
      </c>
      <c r="E78" s="30">
        <v>3</v>
      </c>
      <c r="F78" s="30">
        <v>1</v>
      </c>
      <c r="G78" s="30">
        <v>1</v>
      </c>
      <c r="H78" s="30">
        <v>2</v>
      </c>
      <c r="I78" s="31">
        <v>3</v>
      </c>
      <c r="J78" s="30">
        <v>1</v>
      </c>
      <c r="K78" s="50">
        <v>3</v>
      </c>
      <c r="L78" s="61">
        <f t="shared" si="9"/>
        <v>1</v>
      </c>
      <c r="M78" s="133">
        <v>1</v>
      </c>
      <c r="N78" s="134">
        <v>1</v>
      </c>
      <c r="O78" s="135">
        <v>1</v>
      </c>
      <c r="P78" s="131">
        <f t="shared" si="6"/>
        <v>3</v>
      </c>
      <c r="Q78" s="56">
        <v>2</v>
      </c>
      <c r="R78" s="59">
        <v>3</v>
      </c>
      <c r="S78" s="132">
        <f t="shared" si="11"/>
        <v>3</v>
      </c>
      <c r="T78" s="79">
        <v>3</v>
      </c>
      <c r="U78" s="80">
        <v>1</v>
      </c>
      <c r="V78" s="86">
        <v>0</v>
      </c>
      <c r="W78" s="125">
        <f t="shared" si="7"/>
        <v>29</v>
      </c>
      <c r="X78" s="126">
        <f t="shared" si="10"/>
        <v>17</v>
      </c>
      <c r="Y78" s="126"/>
      <c r="Z78" s="16" t="s">
        <v>341</v>
      </c>
      <c r="AA78" s="12" t="s">
        <v>340</v>
      </c>
      <c r="AC78" s="136" t="s">
        <v>312</v>
      </c>
      <c r="AD78" s="127">
        <v>1</v>
      </c>
      <c r="AE78" s="9" t="s">
        <v>342</v>
      </c>
      <c r="AF78" s="10" t="s">
        <v>343</v>
      </c>
    </row>
    <row r="79" spans="1:32" s="110" customFormat="1" ht="40.5" x14ac:dyDescent="0.25">
      <c r="A79" s="13" t="s">
        <v>112</v>
      </c>
      <c r="B79" s="14" t="s">
        <v>111</v>
      </c>
      <c r="C79" s="60">
        <f t="shared" si="8"/>
        <v>2</v>
      </c>
      <c r="D79" s="46">
        <v>2</v>
      </c>
      <c r="E79" s="30">
        <v>2</v>
      </c>
      <c r="F79" s="30">
        <v>1</v>
      </c>
      <c r="G79" s="30">
        <v>0</v>
      </c>
      <c r="H79" s="30">
        <v>2</v>
      </c>
      <c r="I79" s="31">
        <v>1</v>
      </c>
      <c r="J79" s="30">
        <v>2</v>
      </c>
      <c r="K79" s="50">
        <v>1</v>
      </c>
      <c r="L79" s="61">
        <f t="shared" si="9"/>
        <v>1</v>
      </c>
      <c r="M79" s="133">
        <v>1</v>
      </c>
      <c r="N79" s="134">
        <v>1</v>
      </c>
      <c r="O79" s="135">
        <v>1</v>
      </c>
      <c r="P79" s="131">
        <f t="shared" si="6"/>
        <v>2</v>
      </c>
      <c r="Q79" s="56">
        <v>2</v>
      </c>
      <c r="R79" s="59">
        <v>2</v>
      </c>
      <c r="S79" s="132">
        <f t="shared" si="11"/>
        <v>1</v>
      </c>
      <c r="T79" s="79">
        <v>1</v>
      </c>
      <c r="U79" s="80">
        <v>1</v>
      </c>
      <c r="V79" s="86">
        <v>0</v>
      </c>
      <c r="W79" s="125">
        <f t="shared" si="7"/>
        <v>20</v>
      </c>
      <c r="X79" s="126">
        <f t="shared" si="10"/>
        <v>11</v>
      </c>
      <c r="Y79" s="126"/>
      <c r="Z79" s="16" t="s">
        <v>344</v>
      </c>
      <c r="AA79" s="12" t="s">
        <v>111</v>
      </c>
      <c r="AC79" s="136" t="s">
        <v>316</v>
      </c>
      <c r="AD79" s="127">
        <v>1</v>
      </c>
      <c r="AE79" s="12" t="s">
        <v>345</v>
      </c>
      <c r="AF79" s="13" t="s">
        <v>346</v>
      </c>
    </row>
    <row r="80" spans="1:32" s="110" customFormat="1" ht="41.25" thickBot="1" x14ac:dyDescent="0.3">
      <c r="A80" s="13" t="s">
        <v>312</v>
      </c>
      <c r="B80" s="14" t="s">
        <v>347</v>
      </c>
      <c r="C80" s="60">
        <f t="shared" si="8"/>
        <v>2</v>
      </c>
      <c r="D80" s="46">
        <v>2</v>
      </c>
      <c r="E80" s="30">
        <v>2</v>
      </c>
      <c r="F80" s="30">
        <v>1</v>
      </c>
      <c r="G80" s="30">
        <v>2</v>
      </c>
      <c r="H80" s="30">
        <v>1</v>
      </c>
      <c r="I80" s="31">
        <v>1</v>
      </c>
      <c r="J80" s="30">
        <v>2</v>
      </c>
      <c r="K80" s="50">
        <v>2</v>
      </c>
      <c r="L80" s="61">
        <f t="shared" si="9"/>
        <v>1</v>
      </c>
      <c r="M80" s="133">
        <v>1</v>
      </c>
      <c r="N80" s="134">
        <v>1</v>
      </c>
      <c r="O80" s="135">
        <v>1</v>
      </c>
      <c r="P80" s="131">
        <f t="shared" si="6"/>
        <v>2</v>
      </c>
      <c r="Q80" s="56">
        <v>2</v>
      </c>
      <c r="R80" s="59">
        <v>1</v>
      </c>
      <c r="S80" s="132">
        <f t="shared" si="11"/>
        <v>1</v>
      </c>
      <c r="T80" s="79">
        <v>1</v>
      </c>
      <c r="U80" s="80">
        <v>1</v>
      </c>
      <c r="V80" s="86">
        <v>0</v>
      </c>
      <c r="W80" s="125">
        <f t="shared" si="7"/>
        <v>21</v>
      </c>
      <c r="X80" s="126">
        <f t="shared" si="10"/>
        <v>13</v>
      </c>
      <c r="Y80" s="137"/>
      <c r="Z80" s="147" t="s">
        <v>348</v>
      </c>
      <c r="AA80" s="12" t="s">
        <v>347</v>
      </c>
      <c r="AC80" s="136" t="s">
        <v>320</v>
      </c>
      <c r="AD80" s="127">
        <v>1</v>
      </c>
      <c r="AE80" s="12" t="s">
        <v>121</v>
      </c>
      <c r="AF80" s="13" t="s">
        <v>102</v>
      </c>
    </row>
    <row r="81" spans="1:32" s="110" customFormat="1" ht="27.75" thickBot="1" x14ac:dyDescent="0.3">
      <c r="A81" s="13" t="s">
        <v>316</v>
      </c>
      <c r="B81" s="14" t="s">
        <v>349</v>
      </c>
      <c r="C81" s="60">
        <f t="shared" si="8"/>
        <v>2</v>
      </c>
      <c r="D81" s="46">
        <v>2</v>
      </c>
      <c r="E81" s="30">
        <v>1</v>
      </c>
      <c r="F81" s="30">
        <v>1</v>
      </c>
      <c r="G81" s="30" t="s">
        <v>65</v>
      </c>
      <c r="H81" s="30">
        <v>1</v>
      </c>
      <c r="I81" s="31">
        <v>2</v>
      </c>
      <c r="J81" s="30">
        <v>2</v>
      </c>
      <c r="K81" s="50">
        <v>2</v>
      </c>
      <c r="L81" s="61">
        <f t="shared" si="9"/>
        <v>1</v>
      </c>
      <c r="M81" s="133">
        <v>1</v>
      </c>
      <c r="N81" s="134">
        <v>1</v>
      </c>
      <c r="O81" s="135">
        <v>1</v>
      </c>
      <c r="P81" s="131">
        <f t="shared" si="6"/>
        <v>2</v>
      </c>
      <c r="Q81" s="56">
        <v>2</v>
      </c>
      <c r="R81" s="59">
        <v>2</v>
      </c>
      <c r="S81" s="132">
        <f t="shared" si="11"/>
        <v>2</v>
      </c>
      <c r="T81" s="79">
        <v>2</v>
      </c>
      <c r="U81" s="80">
        <v>1</v>
      </c>
      <c r="V81" s="86">
        <v>0</v>
      </c>
      <c r="W81" s="125">
        <f t="shared" si="7"/>
        <v>21</v>
      </c>
      <c r="X81" s="126">
        <f t="shared" si="10"/>
        <v>11</v>
      </c>
      <c r="Y81" s="137"/>
      <c r="Z81" s="138" t="s">
        <v>350</v>
      </c>
      <c r="AA81" s="12" t="s">
        <v>349</v>
      </c>
      <c r="AC81" s="136" t="s">
        <v>323</v>
      </c>
      <c r="AD81" s="127">
        <v>1</v>
      </c>
      <c r="AE81" s="9" t="s">
        <v>351</v>
      </c>
      <c r="AF81" s="10" t="s">
        <v>352</v>
      </c>
    </row>
    <row r="82" spans="1:32" s="110" customFormat="1" ht="54" x14ac:dyDescent="0.25">
      <c r="A82" s="13" t="s">
        <v>320</v>
      </c>
      <c r="B82" s="14" t="s">
        <v>353</v>
      </c>
      <c r="C82" s="60">
        <f t="shared" si="8"/>
        <v>2</v>
      </c>
      <c r="D82" s="46">
        <v>2</v>
      </c>
      <c r="E82" s="30">
        <v>1</v>
      </c>
      <c r="F82" s="30">
        <v>1</v>
      </c>
      <c r="G82" s="30">
        <v>0</v>
      </c>
      <c r="H82" s="30">
        <v>1</v>
      </c>
      <c r="I82" s="31">
        <v>1</v>
      </c>
      <c r="J82" s="30">
        <v>2</v>
      </c>
      <c r="K82" s="50">
        <v>2</v>
      </c>
      <c r="L82" s="61">
        <f t="shared" si="9"/>
        <v>1</v>
      </c>
      <c r="M82" s="133">
        <v>1</v>
      </c>
      <c r="N82" s="134">
        <v>1</v>
      </c>
      <c r="O82" s="135">
        <v>1</v>
      </c>
      <c r="P82" s="131">
        <f t="shared" si="6"/>
        <v>2</v>
      </c>
      <c r="Q82" s="56">
        <v>2</v>
      </c>
      <c r="R82" s="59">
        <v>2</v>
      </c>
      <c r="S82" s="132">
        <f t="shared" si="11"/>
        <v>1</v>
      </c>
      <c r="T82" s="79">
        <v>1</v>
      </c>
      <c r="U82" s="80">
        <v>1</v>
      </c>
      <c r="V82" s="86">
        <v>0</v>
      </c>
      <c r="W82" s="125">
        <f t="shared" si="7"/>
        <v>19</v>
      </c>
      <c r="X82" s="126">
        <f t="shared" si="10"/>
        <v>10</v>
      </c>
      <c r="Y82" s="126"/>
      <c r="Z82" s="83" t="s">
        <v>354</v>
      </c>
      <c r="AA82" s="12" t="s">
        <v>353</v>
      </c>
      <c r="AC82" s="136" t="s">
        <v>326</v>
      </c>
      <c r="AD82" s="127">
        <v>1</v>
      </c>
      <c r="AE82" s="9" t="s">
        <v>355</v>
      </c>
      <c r="AF82" s="10" t="s">
        <v>330</v>
      </c>
    </row>
    <row r="83" spans="1:32" s="110" customFormat="1" ht="27.75" thickBot="1" x14ac:dyDescent="0.3">
      <c r="A83" s="13" t="s">
        <v>323</v>
      </c>
      <c r="B83" s="14" t="s">
        <v>356</v>
      </c>
      <c r="C83" s="60">
        <f t="shared" si="8"/>
        <v>3</v>
      </c>
      <c r="D83" s="46">
        <v>1</v>
      </c>
      <c r="E83" s="30">
        <v>3</v>
      </c>
      <c r="F83" s="30">
        <v>0</v>
      </c>
      <c r="G83" s="30">
        <v>0</v>
      </c>
      <c r="H83" s="30">
        <v>0</v>
      </c>
      <c r="I83" s="31">
        <v>1</v>
      </c>
      <c r="J83" s="30">
        <v>2</v>
      </c>
      <c r="K83" s="50">
        <v>3</v>
      </c>
      <c r="L83" s="61">
        <f t="shared" si="9"/>
        <v>2</v>
      </c>
      <c r="M83" s="133">
        <v>1</v>
      </c>
      <c r="N83" s="134">
        <v>2</v>
      </c>
      <c r="O83" s="135">
        <v>1</v>
      </c>
      <c r="P83" s="131">
        <f t="shared" si="6"/>
        <v>2</v>
      </c>
      <c r="Q83" s="56">
        <v>2</v>
      </c>
      <c r="R83" s="59">
        <v>1</v>
      </c>
      <c r="S83" s="132">
        <f t="shared" si="11"/>
        <v>1</v>
      </c>
      <c r="T83" s="79">
        <v>1</v>
      </c>
      <c r="U83" s="80">
        <v>1</v>
      </c>
      <c r="V83" s="86">
        <v>0</v>
      </c>
      <c r="W83" s="125">
        <f t="shared" si="7"/>
        <v>19</v>
      </c>
      <c r="X83" s="126">
        <f t="shared" si="10"/>
        <v>10</v>
      </c>
      <c r="Y83" s="126"/>
      <c r="Z83" s="16" t="s">
        <v>357</v>
      </c>
      <c r="AA83" s="12" t="s">
        <v>356</v>
      </c>
      <c r="AC83" s="151" t="s">
        <v>329</v>
      </c>
      <c r="AD83" s="148"/>
      <c r="AE83" s="9" t="s">
        <v>358</v>
      </c>
      <c r="AF83" s="10" t="s">
        <v>359</v>
      </c>
    </row>
    <row r="84" spans="1:32" s="110" customFormat="1" ht="54.75" thickBot="1" x14ac:dyDescent="0.3">
      <c r="A84" s="13" t="s">
        <v>326</v>
      </c>
      <c r="B84" s="14" t="s">
        <v>360</v>
      </c>
      <c r="C84" s="60">
        <f t="shared" si="8"/>
        <v>3</v>
      </c>
      <c r="D84" s="46">
        <v>3</v>
      </c>
      <c r="E84" s="30">
        <v>3</v>
      </c>
      <c r="F84" s="30">
        <v>2</v>
      </c>
      <c r="G84" s="30">
        <v>2</v>
      </c>
      <c r="H84" s="30">
        <v>2</v>
      </c>
      <c r="I84" s="31">
        <v>3</v>
      </c>
      <c r="J84" s="30">
        <v>1</v>
      </c>
      <c r="K84" s="50">
        <v>3</v>
      </c>
      <c r="L84" s="61">
        <f t="shared" si="9"/>
        <v>1</v>
      </c>
      <c r="M84" s="133" t="s">
        <v>65</v>
      </c>
      <c r="N84" s="134">
        <v>1</v>
      </c>
      <c r="O84" s="135">
        <v>1</v>
      </c>
      <c r="P84" s="131">
        <f t="shared" si="6"/>
        <v>3</v>
      </c>
      <c r="Q84" s="56">
        <v>2</v>
      </c>
      <c r="R84" s="59">
        <v>3</v>
      </c>
      <c r="S84" s="132">
        <f t="shared" si="11"/>
        <v>2</v>
      </c>
      <c r="T84" s="79">
        <v>2</v>
      </c>
      <c r="U84" s="80">
        <v>1</v>
      </c>
      <c r="V84" s="86">
        <v>0</v>
      </c>
      <c r="W84" s="125">
        <f t="shared" si="7"/>
        <v>29</v>
      </c>
      <c r="X84" s="126">
        <f t="shared" si="10"/>
        <v>19</v>
      </c>
      <c r="Y84" s="126"/>
      <c r="Z84" s="16" t="s">
        <v>361</v>
      </c>
      <c r="AA84" s="12" t="s">
        <v>360</v>
      </c>
      <c r="AC84" s="120"/>
      <c r="AD84" s="121"/>
      <c r="AE84" s="9" t="s">
        <v>362</v>
      </c>
      <c r="AF84" s="10" t="s">
        <v>363</v>
      </c>
    </row>
    <row r="85" spans="1:32" s="110" customFormat="1" ht="27" x14ac:dyDescent="0.25">
      <c r="A85" s="13" t="s">
        <v>329</v>
      </c>
      <c r="B85" s="14" t="s">
        <v>364</v>
      </c>
      <c r="C85" s="60">
        <f t="shared" si="8"/>
        <v>2</v>
      </c>
      <c r="D85" s="46">
        <v>1.933333333</v>
      </c>
      <c r="E85" s="30">
        <v>2</v>
      </c>
      <c r="F85" s="30">
        <v>2</v>
      </c>
      <c r="G85" s="30">
        <v>1</v>
      </c>
      <c r="H85" s="30">
        <v>1</v>
      </c>
      <c r="I85" s="30">
        <v>1</v>
      </c>
      <c r="J85" s="30">
        <v>1.6666666670000001</v>
      </c>
      <c r="K85" s="50">
        <v>2</v>
      </c>
      <c r="L85" s="61">
        <f t="shared" si="9"/>
        <v>2</v>
      </c>
      <c r="M85" s="133">
        <v>1</v>
      </c>
      <c r="N85" s="134">
        <v>2</v>
      </c>
      <c r="O85" s="135">
        <v>1</v>
      </c>
      <c r="P85" s="131">
        <f t="shared" si="6"/>
        <v>2</v>
      </c>
      <c r="Q85" s="56">
        <v>2</v>
      </c>
      <c r="R85" s="59">
        <v>2</v>
      </c>
      <c r="S85" s="132">
        <f t="shared" si="11"/>
        <v>2</v>
      </c>
      <c r="T85" s="79">
        <v>2</v>
      </c>
      <c r="U85" s="80">
        <v>1</v>
      </c>
      <c r="V85" s="86">
        <v>0</v>
      </c>
      <c r="W85" s="125">
        <f t="shared" si="7"/>
        <v>23.6</v>
      </c>
      <c r="X85" s="126">
        <f t="shared" si="10"/>
        <v>12.6</v>
      </c>
      <c r="Y85" s="126"/>
      <c r="Z85" s="16" t="s">
        <v>365</v>
      </c>
      <c r="AA85" s="12" t="s">
        <v>364</v>
      </c>
      <c r="AC85" s="83" t="s">
        <v>330</v>
      </c>
      <c r="AD85" s="144">
        <v>1</v>
      </c>
      <c r="AE85" s="12" t="s">
        <v>171</v>
      </c>
      <c r="AF85" s="13" t="s">
        <v>151</v>
      </c>
    </row>
    <row r="86" spans="1:32" s="110" customFormat="1" x14ac:dyDescent="0.25">
      <c r="A86" s="37" t="s">
        <v>366</v>
      </c>
      <c r="B86" s="38" t="s">
        <v>367</v>
      </c>
      <c r="C86" s="39"/>
      <c r="D86" s="40"/>
      <c r="E86" s="40"/>
      <c r="F86" s="40"/>
      <c r="G86" s="40"/>
      <c r="H86" s="40"/>
      <c r="I86" s="40"/>
      <c r="J86" s="40"/>
      <c r="K86" s="40"/>
      <c r="L86" s="41"/>
      <c r="M86" s="122"/>
      <c r="N86" s="122"/>
      <c r="O86" s="122"/>
      <c r="P86" s="123"/>
      <c r="Q86" s="42"/>
      <c r="R86" s="42"/>
      <c r="S86" s="39"/>
      <c r="T86" s="43"/>
      <c r="U86" s="43"/>
      <c r="V86" s="73"/>
      <c r="W86" s="124"/>
      <c r="X86" s="125">
        <f t="shared" si="10"/>
        <v>0</v>
      </c>
      <c r="Y86" s="126"/>
      <c r="Z86" s="16" t="s">
        <v>368</v>
      </c>
      <c r="AA86" s="8"/>
      <c r="AC86" s="16" t="s">
        <v>334</v>
      </c>
      <c r="AD86" s="127">
        <v>1</v>
      </c>
      <c r="AE86" s="9" t="s">
        <v>369</v>
      </c>
      <c r="AF86" s="10" t="s">
        <v>370</v>
      </c>
    </row>
    <row r="87" spans="1:32" s="110" customFormat="1" ht="40.5" x14ac:dyDescent="0.25">
      <c r="A87" s="10" t="s">
        <v>330</v>
      </c>
      <c r="B87" s="11" t="s">
        <v>355</v>
      </c>
      <c r="C87" s="60">
        <f t="shared" si="8"/>
        <v>3</v>
      </c>
      <c r="D87" s="46">
        <v>2</v>
      </c>
      <c r="E87" s="30">
        <v>2</v>
      </c>
      <c r="F87" s="30">
        <v>2</v>
      </c>
      <c r="G87" s="30">
        <v>2</v>
      </c>
      <c r="H87" s="30">
        <v>2</v>
      </c>
      <c r="I87" s="31">
        <v>3</v>
      </c>
      <c r="J87" s="30">
        <v>3</v>
      </c>
      <c r="K87" s="50">
        <v>3</v>
      </c>
      <c r="L87" s="61">
        <f t="shared" si="9"/>
        <v>3</v>
      </c>
      <c r="M87" s="133">
        <v>3</v>
      </c>
      <c r="N87" s="134">
        <v>3</v>
      </c>
      <c r="O87" s="135">
        <v>1</v>
      </c>
      <c r="P87" s="131">
        <f t="shared" si="6"/>
        <v>2</v>
      </c>
      <c r="Q87" s="56">
        <v>2</v>
      </c>
      <c r="R87" s="59">
        <v>2</v>
      </c>
      <c r="S87" s="132">
        <f t="shared" si="11"/>
        <v>3</v>
      </c>
      <c r="T87" s="79">
        <v>3</v>
      </c>
      <c r="U87" s="80">
        <v>1</v>
      </c>
      <c r="V87" s="86">
        <v>2</v>
      </c>
      <c r="W87" s="125">
        <f t="shared" si="7"/>
        <v>36</v>
      </c>
      <c r="X87" s="126">
        <f t="shared" si="10"/>
        <v>19</v>
      </c>
      <c r="Y87" s="126"/>
      <c r="Z87" s="136" t="s">
        <v>371</v>
      </c>
      <c r="AA87" s="9" t="s">
        <v>355</v>
      </c>
      <c r="AC87" s="16" t="s">
        <v>337</v>
      </c>
      <c r="AD87" s="144">
        <v>1</v>
      </c>
      <c r="AE87" s="12" t="s">
        <v>372</v>
      </c>
      <c r="AF87" s="13" t="s">
        <v>373</v>
      </c>
    </row>
    <row r="88" spans="1:32" s="110" customFormat="1" ht="27" x14ac:dyDescent="0.25">
      <c r="A88" s="10" t="s">
        <v>334</v>
      </c>
      <c r="B88" s="11" t="s">
        <v>374</v>
      </c>
      <c r="C88" s="60">
        <f t="shared" si="8"/>
        <v>3</v>
      </c>
      <c r="D88" s="46">
        <v>2</v>
      </c>
      <c r="E88" s="30">
        <v>2</v>
      </c>
      <c r="F88" s="30">
        <v>3</v>
      </c>
      <c r="G88" s="30">
        <v>2</v>
      </c>
      <c r="H88" s="30">
        <v>1</v>
      </c>
      <c r="I88" s="31">
        <v>1</v>
      </c>
      <c r="J88" s="30">
        <v>3</v>
      </c>
      <c r="K88" s="50">
        <v>3</v>
      </c>
      <c r="L88" s="61">
        <f t="shared" si="9"/>
        <v>3</v>
      </c>
      <c r="M88" s="133">
        <v>3</v>
      </c>
      <c r="N88" s="134">
        <v>3</v>
      </c>
      <c r="O88" s="135">
        <v>1</v>
      </c>
      <c r="P88" s="131">
        <f t="shared" si="6"/>
        <v>2</v>
      </c>
      <c r="Q88" s="56">
        <v>2</v>
      </c>
      <c r="R88" s="59">
        <v>2</v>
      </c>
      <c r="S88" s="132">
        <f t="shared" si="11"/>
        <v>1</v>
      </c>
      <c r="T88" s="79">
        <v>1</v>
      </c>
      <c r="U88" s="80">
        <v>1</v>
      </c>
      <c r="V88" s="86">
        <v>0</v>
      </c>
      <c r="W88" s="125">
        <f t="shared" si="7"/>
        <v>30</v>
      </c>
      <c r="X88" s="126">
        <f t="shared" si="10"/>
        <v>17</v>
      </c>
      <c r="Y88" s="126"/>
      <c r="Z88" s="16" t="s">
        <v>375</v>
      </c>
      <c r="AA88" s="9" t="s">
        <v>374</v>
      </c>
      <c r="AC88" s="16" t="s">
        <v>341</v>
      </c>
      <c r="AD88" s="144">
        <v>1</v>
      </c>
      <c r="AE88" s="8" t="s">
        <v>376</v>
      </c>
      <c r="AF88" s="1" t="s">
        <v>377</v>
      </c>
    </row>
    <row r="89" spans="1:32" s="110" customFormat="1" x14ac:dyDescent="0.25">
      <c r="A89" s="10" t="s">
        <v>337</v>
      </c>
      <c r="B89" s="11" t="s">
        <v>378</v>
      </c>
      <c r="C89" s="60">
        <f t="shared" si="8"/>
        <v>3</v>
      </c>
      <c r="D89" s="46">
        <v>2</v>
      </c>
      <c r="E89" s="30">
        <v>2</v>
      </c>
      <c r="F89" s="30">
        <v>3</v>
      </c>
      <c r="G89" s="30">
        <v>2</v>
      </c>
      <c r="H89" s="30">
        <v>1</v>
      </c>
      <c r="I89" s="31">
        <v>3</v>
      </c>
      <c r="J89" s="30">
        <v>3</v>
      </c>
      <c r="K89" s="50">
        <v>3</v>
      </c>
      <c r="L89" s="61">
        <f t="shared" si="9"/>
        <v>3</v>
      </c>
      <c r="M89" s="133">
        <v>3</v>
      </c>
      <c r="N89" s="134">
        <v>3</v>
      </c>
      <c r="O89" s="135">
        <v>1</v>
      </c>
      <c r="P89" s="131">
        <f t="shared" si="6"/>
        <v>2</v>
      </c>
      <c r="Q89" s="56">
        <v>2</v>
      </c>
      <c r="R89" s="59">
        <v>2</v>
      </c>
      <c r="S89" s="132">
        <f t="shared" si="11"/>
        <v>1</v>
      </c>
      <c r="T89" s="79">
        <v>1</v>
      </c>
      <c r="U89" s="80">
        <v>1</v>
      </c>
      <c r="V89" s="86">
        <v>0</v>
      </c>
      <c r="W89" s="125">
        <f t="shared" si="7"/>
        <v>32</v>
      </c>
      <c r="X89" s="126">
        <f t="shared" si="10"/>
        <v>19</v>
      </c>
      <c r="Y89" s="126"/>
      <c r="Z89" s="136" t="s">
        <v>379</v>
      </c>
      <c r="AA89" s="9" t="s">
        <v>378</v>
      </c>
      <c r="AC89" s="16" t="s">
        <v>344</v>
      </c>
      <c r="AD89" s="144">
        <v>1</v>
      </c>
      <c r="AE89" s="8" t="s">
        <v>380</v>
      </c>
      <c r="AF89" s="1" t="s">
        <v>381</v>
      </c>
    </row>
    <row r="90" spans="1:32" s="110" customFormat="1" x14ac:dyDescent="0.25">
      <c r="A90" s="10" t="s">
        <v>341</v>
      </c>
      <c r="B90" s="11" t="s">
        <v>382</v>
      </c>
      <c r="C90" s="60">
        <f t="shared" si="8"/>
        <v>3</v>
      </c>
      <c r="D90" s="46">
        <v>2</v>
      </c>
      <c r="E90" s="30">
        <v>3</v>
      </c>
      <c r="F90" s="30">
        <v>3</v>
      </c>
      <c r="G90" s="30">
        <v>3</v>
      </c>
      <c r="H90" s="30">
        <v>1</v>
      </c>
      <c r="I90" s="31">
        <v>1</v>
      </c>
      <c r="J90" s="30">
        <v>3</v>
      </c>
      <c r="K90" s="50">
        <v>3</v>
      </c>
      <c r="L90" s="61">
        <f t="shared" si="9"/>
        <v>3</v>
      </c>
      <c r="M90" s="133">
        <v>1</v>
      </c>
      <c r="N90" s="134">
        <v>3</v>
      </c>
      <c r="O90" s="135">
        <v>1</v>
      </c>
      <c r="P90" s="131">
        <f t="shared" si="6"/>
        <v>2</v>
      </c>
      <c r="Q90" s="56">
        <v>2</v>
      </c>
      <c r="R90" s="59">
        <v>2</v>
      </c>
      <c r="S90" s="132">
        <f t="shared" si="11"/>
        <v>2</v>
      </c>
      <c r="T90" s="79">
        <v>2</v>
      </c>
      <c r="U90" s="80">
        <v>1</v>
      </c>
      <c r="V90" s="86">
        <v>0</v>
      </c>
      <c r="W90" s="125">
        <f t="shared" si="7"/>
        <v>31</v>
      </c>
      <c r="X90" s="126">
        <f t="shared" si="10"/>
        <v>19</v>
      </c>
      <c r="Y90" s="126"/>
      <c r="Z90" s="136" t="s">
        <v>383</v>
      </c>
      <c r="AA90" s="9" t="s">
        <v>382</v>
      </c>
      <c r="AC90" s="16" t="s">
        <v>348</v>
      </c>
      <c r="AD90" s="144">
        <v>1</v>
      </c>
      <c r="AE90" s="9" t="s">
        <v>384</v>
      </c>
      <c r="AF90" s="10" t="s">
        <v>385</v>
      </c>
    </row>
    <row r="91" spans="1:32" s="110" customFormat="1" ht="27" x14ac:dyDescent="0.25">
      <c r="A91" s="10" t="s">
        <v>344</v>
      </c>
      <c r="B91" s="11" t="s">
        <v>386</v>
      </c>
      <c r="C91" s="60">
        <f t="shared" si="8"/>
        <v>3</v>
      </c>
      <c r="D91" s="46">
        <v>2</v>
      </c>
      <c r="E91" s="30">
        <v>3</v>
      </c>
      <c r="F91" s="30">
        <v>3</v>
      </c>
      <c r="G91" s="30">
        <v>2</v>
      </c>
      <c r="H91" s="30">
        <v>1</v>
      </c>
      <c r="I91" s="31">
        <v>3</v>
      </c>
      <c r="J91" s="30">
        <v>3</v>
      </c>
      <c r="K91" s="50">
        <v>3</v>
      </c>
      <c r="L91" s="61">
        <f t="shared" si="9"/>
        <v>3</v>
      </c>
      <c r="M91" s="133">
        <v>3</v>
      </c>
      <c r="N91" s="134">
        <v>2</v>
      </c>
      <c r="O91" s="135">
        <v>1</v>
      </c>
      <c r="P91" s="131">
        <f t="shared" si="6"/>
        <v>2</v>
      </c>
      <c r="Q91" s="56">
        <v>2</v>
      </c>
      <c r="R91" s="59">
        <v>2</v>
      </c>
      <c r="S91" s="132">
        <f t="shared" si="11"/>
        <v>1</v>
      </c>
      <c r="T91" s="79">
        <v>1</v>
      </c>
      <c r="U91" s="80">
        <v>1</v>
      </c>
      <c r="V91" s="86">
        <v>0</v>
      </c>
      <c r="W91" s="125">
        <f t="shared" si="7"/>
        <v>32</v>
      </c>
      <c r="X91" s="126">
        <f t="shared" si="10"/>
        <v>20</v>
      </c>
      <c r="Y91" s="126"/>
      <c r="Z91" s="136" t="s">
        <v>387</v>
      </c>
      <c r="AA91" s="9" t="s">
        <v>386</v>
      </c>
      <c r="AC91" s="16" t="s">
        <v>350</v>
      </c>
      <c r="AD91" s="144">
        <v>1</v>
      </c>
      <c r="AE91" s="9" t="s">
        <v>388</v>
      </c>
      <c r="AF91" s="10" t="s">
        <v>389</v>
      </c>
    </row>
    <row r="92" spans="1:32" s="110" customFormat="1" x14ac:dyDescent="0.25">
      <c r="A92" s="10" t="s">
        <v>348</v>
      </c>
      <c r="B92" s="11" t="s">
        <v>390</v>
      </c>
      <c r="C92" s="60">
        <f t="shared" si="8"/>
        <v>3</v>
      </c>
      <c r="D92" s="46">
        <v>2</v>
      </c>
      <c r="E92" s="30">
        <v>2</v>
      </c>
      <c r="F92" s="30">
        <v>3</v>
      </c>
      <c r="G92" s="30">
        <v>2</v>
      </c>
      <c r="H92" s="30">
        <v>1</v>
      </c>
      <c r="I92" s="31">
        <v>3</v>
      </c>
      <c r="J92" s="30">
        <v>3</v>
      </c>
      <c r="K92" s="50">
        <v>3</v>
      </c>
      <c r="L92" s="61">
        <f t="shared" si="9"/>
        <v>2</v>
      </c>
      <c r="M92" s="133">
        <v>1</v>
      </c>
      <c r="N92" s="134">
        <v>2</v>
      </c>
      <c r="O92" s="135">
        <v>1</v>
      </c>
      <c r="P92" s="131">
        <f t="shared" si="6"/>
        <v>2</v>
      </c>
      <c r="Q92" s="56">
        <v>2</v>
      </c>
      <c r="R92" s="59">
        <v>2</v>
      </c>
      <c r="S92" s="132">
        <f t="shared" si="11"/>
        <v>1</v>
      </c>
      <c r="T92" s="79">
        <v>1</v>
      </c>
      <c r="U92" s="80">
        <v>1</v>
      </c>
      <c r="V92" s="86">
        <v>0</v>
      </c>
      <c r="W92" s="125">
        <f t="shared" si="7"/>
        <v>29</v>
      </c>
      <c r="X92" s="126">
        <f t="shared" si="10"/>
        <v>19</v>
      </c>
      <c r="Y92" s="126"/>
      <c r="Z92" s="136" t="s">
        <v>391</v>
      </c>
      <c r="AA92" s="9" t="s">
        <v>390</v>
      </c>
      <c r="AC92" s="16" t="s">
        <v>354</v>
      </c>
      <c r="AD92" s="144">
        <v>1</v>
      </c>
      <c r="AE92" s="9" t="s">
        <v>392</v>
      </c>
      <c r="AF92" s="10" t="s">
        <v>393</v>
      </c>
    </row>
    <row r="93" spans="1:32" s="110" customFormat="1" ht="27" x14ac:dyDescent="0.25">
      <c r="A93" s="10" t="s">
        <v>350</v>
      </c>
      <c r="B93" s="11" t="s">
        <v>394</v>
      </c>
      <c r="C93" s="60">
        <f t="shared" si="8"/>
        <v>3</v>
      </c>
      <c r="D93" s="46">
        <v>2</v>
      </c>
      <c r="E93" s="30">
        <v>3</v>
      </c>
      <c r="F93" s="30">
        <v>3</v>
      </c>
      <c r="G93" s="30">
        <v>1</v>
      </c>
      <c r="H93" s="30">
        <v>1</v>
      </c>
      <c r="I93" s="31">
        <v>1</v>
      </c>
      <c r="J93" s="30">
        <v>3</v>
      </c>
      <c r="K93" s="50">
        <v>3</v>
      </c>
      <c r="L93" s="61">
        <f t="shared" si="9"/>
        <v>3</v>
      </c>
      <c r="M93" s="133">
        <v>3</v>
      </c>
      <c r="N93" s="134">
        <v>2</v>
      </c>
      <c r="O93" s="135">
        <v>1</v>
      </c>
      <c r="P93" s="131">
        <f t="shared" si="6"/>
        <v>2</v>
      </c>
      <c r="Q93" s="56">
        <v>2</v>
      </c>
      <c r="R93" s="59">
        <v>2</v>
      </c>
      <c r="S93" s="132">
        <f t="shared" si="11"/>
        <v>1</v>
      </c>
      <c r="T93" s="79">
        <v>1</v>
      </c>
      <c r="U93" s="80">
        <v>1</v>
      </c>
      <c r="V93" s="86">
        <v>0</v>
      </c>
      <c r="W93" s="125">
        <f t="shared" si="7"/>
        <v>29</v>
      </c>
      <c r="X93" s="126">
        <f t="shared" si="10"/>
        <v>17</v>
      </c>
      <c r="Y93" s="126"/>
      <c r="Z93" s="136" t="s">
        <v>395</v>
      </c>
      <c r="AA93" s="9" t="s">
        <v>394</v>
      </c>
      <c r="AC93" s="16" t="s">
        <v>357</v>
      </c>
      <c r="AD93" s="144">
        <v>1</v>
      </c>
      <c r="AE93" s="12" t="s">
        <v>340</v>
      </c>
      <c r="AF93" s="13" t="s">
        <v>306</v>
      </c>
    </row>
    <row r="94" spans="1:32" s="110" customFormat="1" x14ac:dyDescent="0.25">
      <c r="A94" s="10" t="s">
        <v>354</v>
      </c>
      <c r="B94" s="11" t="s">
        <v>396</v>
      </c>
      <c r="C94" s="60">
        <f t="shared" si="8"/>
        <v>3</v>
      </c>
      <c r="D94" s="46">
        <v>1</v>
      </c>
      <c r="E94" s="30">
        <v>1</v>
      </c>
      <c r="F94" s="30">
        <v>1</v>
      </c>
      <c r="G94" s="30">
        <v>0</v>
      </c>
      <c r="H94" s="30">
        <v>0</v>
      </c>
      <c r="I94" s="31">
        <v>1</v>
      </c>
      <c r="J94" s="30">
        <v>3</v>
      </c>
      <c r="K94" s="50">
        <v>1</v>
      </c>
      <c r="L94" s="61">
        <f t="shared" si="9"/>
        <v>3</v>
      </c>
      <c r="M94" s="133">
        <v>3</v>
      </c>
      <c r="N94" s="134">
        <v>2</v>
      </c>
      <c r="O94" s="135">
        <v>1</v>
      </c>
      <c r="P94" s="131">
        <f t="shared" si="6"/>
        <v>2</v>
      </c>
      <c r="Q94" s="56">
        <v>2</v>
      </c>
      <c r="R94" s="59">
        <v>2</v>
      </c>
      <c r="S94" s="132">
        <f t="shared" si="11"/>
        <v>1</v>
      </c>
      <c r="T94" s="79">
        <v>1</v>
      </c>
      <c r="U94" s="80">
        <v>1</v>
      </c>
      <c r="V94" s="86">
        <v>0</v>
      </c>
      <c r="W94" s="125">
        <f t="shared" si="7"/>
        <v>20</v>
      </c>
      <c r="X94" s="126">
        <f t="shared" si="10"/>
        <v>8</v>
      </c>
      <c r="Y94" s="126"/>
      <c r="Z94" s="136" t="s">
        <v>397</v>
      </c>
      <c r="AA94" s="9" t="s">
        <v>396</v>
      </c>
      <c r="AC94" s="16" t="s">
        <v>361</v>
      </c>
      <c r="AD94" s="144">
        <v>1</v>
      </c>
      <c r="AE94" s="12" t="s">
        <v>398</v>
      </c>
      <c r="AF94" s="13" t="s">
        <v>399</v>
      </c>
    </row>
    <row r="95" spans="1:32" s="110" customFormat="1" ht="27.75" thickBot="1" x14ac:dyDescent="0.3">
      <c r="A95" s="10" t="s">
        <v>357</v>
      </c>
      <c r="B95" s="11" t="s">
        <v>400</v>
      </c>
      <c r="C95" s="60">
        <f t="shared" si="8"/>
        <v>3</v>
      </c>
      <c r="D95" s="46">
        <v>2</v>
      </c>
      <c r="E95" s="30">
        <v>2</v>
      </c>
      <c r="F95" s="30">
        <v>3</v>
      </c>
      <c r="G95" s="30">
        <v>2</v>
      </c>
      <c r="H95" s="30">
        <v>1</v>
      </c>
      <c r="I95" s="31">
        <v>3</v>
      </c>
      <c r="J95" s="30">
        <v>3</v>
      </c>
      <c r="K95" s="50">
        <v>3</v>
      </c>
      <c r="L95" s="61">
        <f t="shared" si="9"/>
        <v>3</v>
      </c>
      <c r="M95" s="133">
        <v>3</v>
      </c>
      <c r="N95" s="134">
        <v>2</v>
      </c>
      <c r="O95" s="135">
        <v>1</v>
      </c>
      <c r="P95" s="131">
        <f t="shared" si="6"/>
        <v>2</v>
      </c>
      <c r="Q95" s="56">
        <v>2</v>
      </c>
      <c r="R95" s="59">
        <v>2</v>
      </c>
      <c r="S95" s="132">
        <f t="shared" si="11"/>
        <v>1</v>
      </c>
      <c r="T95" s="79">
        <v>1</v>
      </c>
      <c r="U95" s="80">
        <v>1</v>
      </c>
      <c r="V95" s="86">
        <v>0</v>
      </c>
      <c r="W95" s="125">
        <f t="shared" si="7"/>
        <v>31</v>
      </c>
      <c r="X95" s="126">
        <f t="shared" si="10"/>
        <v>19</v>
      </c>
      <c r="Y95" s="126"/>
      <c r="Z95" s="136" t="s">
        <v>401</v>
      </c>
      <c r="AA95" s="9" t="s">
        <v>400</v>
      </c>
      <c r="AC95" s="16" t="s">
        <v>365</v>
      </c>
      <c r="AD95" s="144">
        <v>1</v>
      </c>
      <c r="AE95" s="12" t="s">
        <v>402</v>
      </c>
      <c r="AF95" s="13" t="s">
        <v>403</v>
      </c>
    </row>
    <row r="96" spans="1:32" s="110" customFormat="1" ht="27.75" thickBot="1" x14ac:dyDescent="0.3">
      <c r="A96" s="10" t="s">
        <v>361</v>
      </c>
      <c r="B96" s="11" t="s">
        <v>404</v>
      </c>
      <c r="C96" s="60">
        <f t="shared" si="8"/>
        <v>3</v>
      </c>
      <c r="D96" s="46">
        <v>2</v>
      </c>
      <c r="E96" s="30">
        <v>2</v>
      </c>
      <c r="F96" s="30">
        <v>1</v>
      </c>
      <c r="G96" s="30">
        <v>0</v>
      </c>
      <c r="H96" s="30">
        <v>1</v>
      </c>
      <c r="I96" s="31">
        <v>1</v>
      </c>
      <c r="J96" s="30">
        <v>3</v>
      </c>
      <c r="K96" s="50">
        <v>2</v>
      </c>
      <c r="L96" s="61">
        <f t="shared" si="9"/>
        <v>2</v>
      </c>
      <c r="M96" s="133">
        <v>0</v>
      </c>
      <c r="N96" s="134">
        <v>2</v>
      </c>
      <c r="O96" s="135">
        <v>1</v>
      </c>
      <c r="P96" s="131">
        <f t="shared" si="6"/>
        <v>2</v>
      </c>
      <c r="Q96" s="56">
        <v>2</v>
      </c>
      <c r="R96" s="59">
        <v>2</v>
      </c>
      <c r="S96" s="132">
        <f t="shared" si="11"/>
        <v>1</v>
      </c>
      <c r="T96" s="79">
        <v>1</v>
      </c>
      <c r="U96" s="80">
        <v>1</v>
      </c>
      <c r="V96" s="86">
        <v>0</v>
      </c>
      <c r="W96" s="125">
        <f t="shared" si="7"/>
        <v>21</v>
      </c>
      <c r="X96" s="126">
        <f t="shared" si="10"/>
        <v>12</v>
      </c>
      <c r="Y96" s="137"/>
      <c r="Z96" s="149" t="s">
        <v>405</v>
      </c>
      <c r="AA96" s="9" t="s">
        <v>404</v>
      </c>
      <c r="AC96" s="136" t="s">
        <v>368</v>
      </c>
      <c r="AD96" s="144">
        <v>1</v>
      </c>
      <c r="AE96" s="9" t="s">
        <v>406</v>
      </c>
      <c r="AF96" s="10" t="s">
        <v>407</v>
      </c>
    </row>
    <row r="97" spans="1:32" s="110" customFormat="1" x14ac:dyDescent="0.25">
      <c r="A97" s="10" t="s">
        <v>365</v>
      </c>
      <c r="B97" s="11" t="s">
        <v>408</v>
      </c>
      <c r="C97" s="60">
        <f t="shared" si="8"/>
        <v>2</v>
      </c>
      <c r="D97" s="46">
        <v>2</v>
      </c>
      <c r="E97" s="30">
        <v>2</v>
      </c>
      <c r="F97" s="30">
        <v>2</v>
      </c>
      <c r="G97" s="30" t="s">
        <v>65</v>
      </c>
      <c r="H97" s="30">
        <v>1</v>
      </c>
      <c r="I97" s="31">
        <v>1</v>
      </c>
      <c r="J97" s="30">
        <v>2</v>
      </c>
      <c r="K97" s="50">
        <v>1</v>
      </c>
      <c r="L97" s="61">
        <f t="shared" si="9"/>
        <v>2</v>
      </c>
      <c r="M97" s="133">
        <v>0</v>
      </c>
      <c r="N97" s="134">
        <v>2</v>
      </c>
      <c r="O97" s="135">
        <v>1</v>
      </c>
      <c r="P97" s="131">
        <f t="shared" si="6"/>
        <v>2</v>
      </c>
      <c r="Q97" s="56">
        <v>2</v>
      </c>
      <c r="R97" s="59">
        <v>2</v>
      </c>
      <c r="S97" s="132">
        <f t="shared" si="11"/>
        <v>2</v>
      </c>
      <c r="T97" s="79">
        <v>2</v>
      </c>
      <c r="U97" s="80">
        <v>1</v>
      </c>
      <c r="V97" s="86">
        <v>0</v>
      </c>
      <c r="W97" s="125">
        <f t="shared" si="7"/>
        <v>21</v>
      </c>
      <c r="X97" s="126">
        <f t="shared" si="10"/>
        <v>11</v>
      </c>
      <c r="Y97" s="126"/>
      <c r="Z97" s="150" t="s">
        <v>409</v>
      </c>
      <c r="AA97" s="9" t="s">
        <v>408</v>
      </c>
      <c r="AC97" s="136" t="s">
        <v>371</v>
      </c>
      <c r="AD97" s="144">
        <v>1</v>
      </c>
      <c r="AE97" s="9" t="s">
        <v>410</v>
      </c>
      <c r="AF97" s="10" t="s">
        <v>411</v>
      </c>
    </row>
    <row r="98" spans="1:32" s="110" customFormat="1" ht="15.75" thickBot="1" x14ac:dyDescent="0.3">
      <c r="A98" s="13" t="s">
        <v>368</v>
      </c>
      <c r="B98" s="14" t="s">
        <v>412</v>
      </c>
      <c r="C98" s="60">
        <f t="shared" si="8"/>
        <v>3</v>
      </c>
      <c r="D98" s="46">
        <v>2</v>
      </c>
      <c r="E98" s="30">
        <v>2</v>
      </c>
      <c r="F98" s="30">
        <v>3</v>
      </c>
      <c r="G98" s="30">
        <v>0</v>
      </c>
      <c r="H98" s="30">
        <v>2</v>
      </c>
      <c r="I98" s="31">
        <v>1</v>
      </c>
      <c r="J98" s="30">
        <v>3</v>
      </c>
      <c r="K98" s="50">
        <v>3</v>
      </c>
      <c r="L98" s="61">
        <f t="shared" si="9"/>
        <v>2</v>
      </c>
      <c r="M98" s="133">
        <v>0</v>
      </c>
      <c r="N98" s="134">
        <v>2</v>
      </c>
      <c r="O98" s="135">
        <v>1</v>
      </c>
      <c r="P98" s="131">
        <f t="shared" si="6"/>
        <v>2</v>
      </c>
      <c r="Q98" s="56">
        <v>2</v>
      </c>
      <c r="R98" s="59">
        <v>2</v>
      </c>
      <c r="S98" s="132">
        <f t="shared" si="11"/>
        <v>1</v>
      </c>
      <c r="T98" s="79">
        <v>1</v>
      </c>
      <c r="U98" s="80">
        <v>1</v>
      </c>
      <c r="V98" s="86">
        <v>0</v>
      </c>
      <c r="W98" s="125">
        <f t="shared" si="7"/>
        <v>25</v>
      </c>
      <c r="X98" s="126">
        <f t="shared" si="10"/>
        <v>16</v>
      </c>
      <c r="Y98" s="126"/>
      <c r="Z98" s="16" t="s">
        <v>263</v>
      </c>
      <c r="AA98" s="12" t="s">
        <v>412</v>
      </c>
      <c r="AC98" s="16" t="s">
        <v>375</v>
      </c>
      <c r="AD98" s="127"/>
      <c r="AE98" s="9" t="s">
        <v>255</v>
      </c>
      <c r="AF98" s="10" t="s">
        <v>226</v>
      </c>
    </row>
    <row r="99" spans="1:32" s="110" customFormat="1" ht="27.75" thickBot="1" x14ac:dyDescent="0.3">
      <c r="A99" s="13" t="s">
        <v>371</v>
      </c>
      <c r="B99" s="14" t="s">
        <v>413</v>
      </c>
      <c r="C99" s="60">
        <f t="shared" si="8"/>
        <v>3</v>
      </c>
      <c r="D99" s="46">
        <v>2</v>
      </c>
      <c r="E99" s="30">
        <v>1</v>
      </c>
      <c r="F99" s="30" t="s">
        <v>65</v>
      </c>
      <c r="G99" s="30" t="s">
        <v>65</v>
      </c>
      <c r="H99" s="30">
        <v>2</v>
      </c>
      <c r="I99" s="31">
        <v>3</v>
      </c>
      <c r="J99" s="30">
        <v>2</v>
      </c>
      <c r="K99" s="50">
        <v>3</v>
      </c>
      <c r="L99" s="61">
        <f t="shared" si="9"/>
        <v>2</v>
      </c>
      <c r="M99" s="133">
        <v>0</v>
      </c>
      <c r="N99" s="134">
        <v>2</v>
      </c>
      <c r="O99" s="135">
        <v>1</v>
      </c>
      <c r="P99" s="131">
        <f t="shared" si="6"/>
        <v>2</v>
      </c>
      <c r="Q99" s="56">
        <v>2</v>
      </c>
      <c r="R99" s="59">
        <v>2</v>
      </c>
      <c r="S99" s="132">
        <f t="shared" si="11"/>
        <v>1</v>
      </c>
      <c r="T99" s="79">
        <v>1</v>
      </c>
      <c r="U99" s="80">
        <v>1</v>
      </c>
      <c r="V99" s="86">
        <v>0</v>
      </c>
      <c r="W99" s="125">
        <f t="shared" si="7"/>
        <v>22</v>
      </c>
      <c r="X99" s="126">
        <f t="shared" si="10"/>
        <v>13</v>
      </c>
      <c r="Y99" s="126"/>
      <c r="Z99" s="16" t="s">
        <v>414</v>
      </c>
      <c r="AA99" s="12" t="s">
        <v>413</v>
      </c>
      <c r="AC99" s="120"/>
      <c r="AD99" s="121"/>
      <c r="AE99" s="9" t="s">
        <v>382</v>
      </c>
      <c r="AF99" s="10" t="s">
        <v>341</v>
      </c>
    </row>
    <row r="100" spans="1:32" s="110" customFormat="1" ht="40.5" x14ac:dyDescent="0.25">
      <c r="A100" s="10" t="s">
        <v>375</v>
      </c>
      <c r="B100" s="11" t="s">
        <v>415</v>
      </c>
      <c r="C100" s="60">
        <f t="shared" si="8"/>
        <v>3</v>
      </c>
      <c r="D100" s="46">
        <v>1.769230769</v>
      </c>
      <c r="E100" s="30">
        <v>2</v>
      </c>
      <c r="F100" s="30">
        <v>3</v>
      </c>
      <c r="G100" s="30">
        <v>1</v>
      </c>
      <c r="H100" s="30">
        <v>1</v>
      </c>
      <c r="I100" s="30">
        <v>2</v>
      </c>
      <c r="J100" s="30">
        <v>2.9166666669999999</v>
      </c>
      <c r="K100" s="50">
        <v>3</v>
      </c>
      <c r="L100" s="61">
        <f t="shared" si="9"/>
        <v>2</v>
      </c>
      <c r="M100" s="133">
        <v>2</v>
      </c>
      <c r="N100" s="134">
        <v>2</v>
      </c>
      <c r="O100" s="135">
        <v>1</v>
      </c>
      <c r="P100" s="131">
        <f t="shared" si="6"/>
        <v>2</v>
      </c>
      <c r="Q100" s="56">
        <v>2</v>
      </c>
      <c r="R100" s="59">
        <v>2</v>
      </c>
      <c r="S100" s="132">
        <f t="shared" si="11"/>
        <v>1</v>
      </c>
      <c r="T100" s="79">
        <v>1</v>
      </c>
      <c r="U100" s="80">
        <v>1</v>
      </c>
      <c r="V100" s="86">
        <v>0</v>
      </c>
      <c r="W100" s="125">
        <f t="shared" si="7"/>
        <v>27.685897435999998</v>
      </c>
      <c r="X100" s="126">
        <f t="shared" si="10"/>
        <v>16.685897435999998</v>
      </c>
      <c r="Y100" s="126"/>
      <c r="Z100" s="16" t="s">
        <v>416</v>
      </c>
      <c r="AA100" s="9" t="s">
        <v>415</v>
      </c>
      <c r="AC100" s="150" t="s">
        <v>379</v>
      </c>
      <c r="AD100" s="144">
        <v>1</v>
      </c>
      <c r="AE100" s="12" t="s">
        <v>417</v>
      </c>
      <c r="AF100" s="13" t="s">
        <v>418</v>
      </c>
    </row>
    <row r="101" spans="1:32" s="110" customFormat="1" x14ac:dyDescent="0.25">
      <c r="A101" s="37" t="s">
        <v>419</v>
      </c>
      <c r="B101" s="38" t="s">
        <v>420</v>
      </c>
      <c r="C101" s="39"/>
      <c r="D101" s="40"/>
      <c r="E101" s="40"/>
      <c r="F101" s="40"/>
      <c r="G101" s="40"/>
      <c r="H101" s="40"/>
      <c r="I101" s="40"/>
      <c r="J101" s="40"/>
      <c r="K101" s="40"/>
      <c r="L101" s="41"/>
      <c r="M101" s="122"/>
      <c r="N101" s="122"/>
      <c r="O101" s="122"/>
      <c r="P101" s="123"/>
      <c r="Q101" s="42"/>
      <c r="R101" s="42"/>
      <c r="S101" s="39"/>
      <c r="T101" s="43"/>
      <c r="U101" s="43"/>
      <c r="V101" s="73"/>
      <c r="W101" s="124"/>
      <c r="X101" s="125">
        <f t="shared" si="10"/>
        <v>0</v>
      </c>
      <c r="Y101" s="126"/>
      <c r="Z101" s="16" t="s">
        <v>421</v>
      </c>
      <c r="AA101" s="8"/>
      <c r="AC101" s="16" t="s">
        <v>383</v>
      </c>
      <c r="AD101" s="127">
        <v>1</v>
      </c>
      <c r="AE101" s="9" t="s">
        <v>221</v>
      </c>
      <c r="AF101" s="10" t="s">
        <v>192</v>
      </c>
    </row>
    <row r="102" spans="1:32" s="110" customFormat="1" ht="27" x14ac:dyDescent="0.25">
      <c r="A102" s="13" t="s">
        <v>379</v>
      </c>
      <c r="B102" s="14" t="s">
        <v>422</v>
      </c>
      <c r="C102" s="60">
        <f t="shared" si="8"/>
        <v>3</v>
      </c>
      <c r="D102" s="46">
        <v>1</v>
      </c>
      <c r="E102" s="30">
        <v>1</v>
      </c>
      <c r="F102" s="30">
        <v>1</v>
      </c>
      <c r="G102" s="30">
        <v>2</v>
      </c>
      <c r="H102" s="30">
        <v>2</v>
      </c>
      <c r="I102" s="31">
        <v>3</v>
      </c>
      <c r="J102" s="30">
        <v>3</v>
      </c>
      <c r="K102" s="50">
        <v>2</v>
      </c>
      <c r="L102" s="61">
        <f t="shared" si="9"/>
        <v>2</v>
      </c>
      <c r="M102" s="133">
        <v>1</v>
      </c>
      <c r="N102" s="134">
        <v>2</v>
      </c>
      <c r="O102" s="135">
        <v>1</v>
      </c>
      <c r="P102" s="131">
        <f t="shared" si="6"/>
        <v>3</v>
      </c>
      <c r="Q102" s="56">
        <v>3</v>
      </c>
      <c r="R102" s="59">
        <v>2</v>
      </c>
      <c r="S102" s="132">
        <f t="shared" si="11"/>
        <v>3</v>
      </c>
      <c r="T102" s="79">
        <v>2</v>
      </c>
      <c r="U102" s="80">
        <v>1</v>
      </c>
      <c r="V102" s="86">
        <v>3</v>
      </c>
      <c r="W102" s="125">
        <f t="shared" si="7"/>
        <v>30</v>
      </c>
      <c r="X102" s="126">
        <f t="shared" si="10"/>
        <v>15</v>
      </c>
      <c r="Y102" s="126"/>
      <c r="Z102" s="16" t="s">
        <v>423</v>
      </c>
      <c r="AA102" s="12" t="s">
        <v>422</v>
      </c>
      <c r="AC102" s="136" t="s">
        <v>387</v>
      </c>
      <c r="AD102" s="127">
        <v>3</v>
      </c>
      <c r="AE102" s="9" t="s">
        <v>249</v>
      </c>
      <c r="AF102" s="10" t="s">
        <v>218</v>
      </c>
    </row>
    <row r="103" spans="1:32" s="110" customFormat="1" x14ac:dyDescent="0.25">
      <c r="A103" s="13" t="s">
        <v>383</v>
      </c>
      <c r="B103" s="14" t="s">
        <v>424</v>
      </c>
      <c r="C103" s="60">
        <f t="shared" si="8"/>
        <v>3</v>
      </c>
      <c r="D103" s="46">
        <v>3</v>
      </c>
      <c r="E103" s="30">
        <v>2</v>
      </c>
      <c r="F103" s="30">
        <v>2</v>
      </c>
      <c r="G103" s="30">
        <v>2</v>
      </c>
      <c r="H103" s="30">
        <v>2</v>
      </c>
      <c r="I103" s="31">
        <v>3</v>
      </c>
      <c r="J103" s="30">
        <v>3</v>
      </c>
      <c r="K103" s="50">
        <v>2</v>
      </c>
      <c r="L103" s="61">
        <f t="shared" si="9"/>
        <v>1</v>
      </c>
      <c r="M103" s="133">
        <v>1</v>
      </c>
      <c r="N103" s="134">
        <v>1</v>
      </c>
      <c r="O103" s="135">
        <v>1</v>
      </c>
      <c r="P103" s="131">
        <f t="shared" si="6"/>
        <v>3</v>
      </c>
      <c r="Q103" s="56">
        <v>3</v>
      </c>
      <c r="R103" s="59">
        <v>2</v>
      </c>
      <c r="S103" s="132">
        <f t="shared" si="11"/>
        <v>3</v>
      </c>
      <c r="T103" s="79">
        <v>3</v>
      </c>
      <c r="U103" s="80">
        <v>1</v>
      </c>
      <c r="V103" s="86">
        <v>0</v>
      </c>
      <c r="W103" s="125">
        <f t="shared" si="7"/>
        <v>31</v>
      </c>
      <c r="X103" s="126">
        <f t="shared" si="10"/>
        <v>19</v>
      </c>
      <c r="Y103" s="126"/>
      <c r="Z103" s="16" t="s">
        <v>425</v>
      </c>
      <c r="AA103" s="12" t="s">
        <v>424</v>
      </c>
      <c r="AC103" s="136" t="s">
        <v>391</v>
      </c>
      <c r="AD103" s="127">
        <v>1</v>
      </c>
      <c r="AE103" s="9" t="s">
        <v>426</v>
      </c>
      <c r="AF103" s="10" t="s">
        <v>427</v>
      </c>
    </row>
    <row r="104" spans="1:32" s="110" customFormat="1" ht="27" x14ac:dyDescent="0.25">
      <c r="A104" s="13" t="s">
        <v>387</v>
      </c>
      <c r="B104" s="14" t="s">
        <v>428</v>
      </c>
      <c r="C104" s="60">
        <f t="shared" si="8"/>
        <v>3</v>
      </c>
      <c r="D104" s="46">
        <v>1</v>
      </c>
      <c r="E104" s="30">
        <v>1</v>
      </c>
      <c r="F104" s="30">
        <v>0</v>
      </c>
      <c r="G104" s="30">
        <v>0</v>
      </c>
      <c r="H104" s="30">
        <v>0</v>
      </c>
      <c r="I104" s="31">
        <v>1</v>
      </c>
      <c r="J104" s="30">
        <v>3</v>
      </c>
      <c r="K104" s="50">
        <v>2</v>
      </c>
      <c r="L104" s="61">
        <f t="shared" si="9"/>
        <v>1</v>
      </c>
      <c r="M104" s="133">
        <v>1</v>
      </c>
      <c r="N104" s="134">
        <v>1</v>
      </c>
      <c r="O104" s="135">
        <v>3</v>
      </c>
      <c r="P104" s="131">
        <f t="shared" si="6"/>
        <v>3</v>
      </c>
      <c r="Q104" s="56">
        <v>3</v>
      </c>
      <c r="R104" s="59">
        <v>2</v>
      </c>
      <c r="S104" s="132">
        <f t="shared" si="11"/>
        <v>3</v>
      </c>
      <c r="T104" s="79">
        <v>2</v>
      </c>
      <c r="U104" s="80">
        <v>1</v>
      </c>
      <c r="V104" s="86">
        <v>3</v>
      </c>
      <c r="W104" s="125">
        <f t="shared" si="7"/>
        <v>24</v>
      </c>
      <c r="X104" s="126">
        <f t="shared" si="10"/>
        <v>8</v>
      </c>
      <c r="Y104" s="126"/>
      <c r="Z104" s="16" t="s">
        <v>359</v>
      </c>
      <c r="AA104" s="12" t="s">
        <v>428</v>
      </c>
      <c r="AC104" s="136" t="s">
        <v>395</v>
      </c>
      <c r="AD104" s="127">
        <v>1</v>
      </c>
      <c r="AE104" s="9" t="s">
        <v>400</v>
      </c>
      <c r="AF104" s="10" t="s">
        <v>357</v>
      </c>
    </row>
    <row r="105" spans="1:32" s="110" customFormat="1" ht="27.75" thickBot="1" x14ac:dyDescent="0.3">
      <c r="A105" s="13" t="s">
        <v>391</v>
      </c>
      <c r="B105" s="14" t="s">
        <v>429</v>
      </c>
      <c r="C105" s="60">
        <f t="shared" si="8"/>
        <v>2</v>
      </c>
      <c r="D105" s="46">
        <v>1</v>
      </c>
      <c r="E105" s="30">
        <v>1</v>
      </c>
      <c r="F105" s="30">
        <v>0</v>
      </c>
      <c r="G105" s="30">
        <v>0</v>
      </c>
      <c r="H105" s="30">
        <v>1</v>
      </c>
      <c r="I105" s="31">
        <v>1</v>
      </c>
      <c r="J105" s="30">
        <v>2</v>
      </c>
      <c r="K105" s="50">
        <v>2</v>
      </c>
      <c r="L105" s="61">
        <f t="shared" si="9"/>
        <v>2</v>
      </c>
      <c r="M105" s="133">
        <v>1</v>
      </c>
      <c r="N105" s="134">
        <v>2</v>
      </c>
      <c r="O105" s="135">
        <v>1</v>
      </c>
      <c r="P105" s="131">
        <f t="shared" si="6"/>
        <v>1</v>
      </c>
      <c r="Q105" s="56">
        <v>1</v>
      </c>
      <c r="R105" s="59">
        <v>1</v>
      </c>
      <c r="S105" s="132">
        <f t="shared" si="11"/>
        <v>2</v>
      </c>
      <c r="T105" s="79">
        <v>2</v>
      </c>
      <c r="U105" s="80">
        <v>1</v>
      </c>
      <c r="V105" s="86">
        <v>0</v>
      </c>
      <c r="W105" s="125">
        <f t="shared" si="7"/>
        <v>17</v>
      </c>
      <c r="X105" s="126">
        <f t="shared" si="10"/>
        <v>8</v>
      </c>
      <c r="Y105" s="137"/>
      <c r="Z105" s="147" t="s">
        <v>430</v>
      </c>
      <c r="AA105" s="12" t="s">
        <v>429</v>
      </c>
      <c r="AC105" s="136" t="s">
        <v>397</v>
      </c>
      <c r="AD105" s="127">
        <v>1</v>
      </c>
      <c r="AE105" s="9" t="s">
        <v>378</v>
      </c>
      <c r="AF105" s="10" t="s">
        <v>337</v>
      </c>
    </row>
    <row r="106" spans="1:32" s="110" customFormat="1" ht="27.75" thickBot="1" x14ac:dyDescent="0.3">
      <c r="A106" s="13" t="s">
        <v>395</v>
      </c>
      <c r="B106" s="14" t="s">
        <v>431</v>
      </c>
      <c r="C106" s="60">
        <f t="shared" si="8"/>
        <v>2</v>
      </c>
      <c r="D106" s="46">
        <v>1</v>
      </c>
      <c r="E106" s="30">
        <v>1</v>
      </c>
      <c r="F106" s="30">
        <v>0</v>
      </c>
      <c r="G106" s="30" t="s">
        <v>65</v>
      </c>
      <c r="H106" s="30">
        <v>0</v>
      </c>
      <c r="I106" s="31">
        <v>1</v>
      </c>
      <c r="J106" s="30">
        <v>2</v>
      </c>
      <c r="K106" s="50">
        <v>1</v>
      </c>
      <c r="L106" s="61">
        <f t="shared" si="9"/>
        <v>3</v>
      </c>
      <c r="M106" s="133">
        <v>3</v>
      </c>
      <c r="N106" s="134">
        <v>3</v>
      </c>
      <c r="O106" s="135">
        <v>1</v>
      </c>
      <c r="P106" s="131">
        <f t="shared" si="6"/>
        <v>3</v>
      </c>
      <c r="Q106" s="56">
        <v>3</v>
      </c>
      <c r="R106" s="59">
        <v>2</v>
      </c>
      <c r="S106" s="132">
        <f t="shared" si="11"/>
        <v>2</v>
      </c>
      <c r="T106" s="79">
        <v>2</v>
      </c>
      <c r="U106" s="80">
        <v>1</v>
      </c>
      <c r="V106" s="86">
        <v>0</v>
      </c>
      <c r="W106" s="125">
        <f t="shared" si="7"/>
        <v>21</v>
      </c>
      <c r="X106" s="126">
        <f t="shared" si="10"/>
        <v>6</v>
      </c>
      <c r="Y106" s="137"/>
      <c r="Z106" s="138" t="s">
        <v>432</v>
      </c>
      <c r="AA106" s="12" t="s">
        <v>431</v>
      </c>
      <c r="AC106" s="136" t="s">
        <v>401</v>
      </c>
      <c r="AD106" s="127">
        <v>1</v>
      </c>
      <c r="AE106" s="12" t="s">
        <v>433</v>
      </c>
      <c r="AF106" s="13" t="s">
        <v>434</v>
      </c>
    </row>
    <row r="107" spans="1:32" s="110" customFormat="1" x14ac:dyDescent="0.25">
      <c r="A107" s="13" t="s">
        <v>397</v>
      </c>
      <c r="B107" s="14" t="s">
        <v>435</v>
      </c>
      <c r="C107" s="60">
        <f t="shared" si="8"/>
        <v>3</v>
      </c>
      <c r="D107" s="46">
        <v>2</v>
      </c>
      <c r="E107" s="30">
        <v>3</v>
      </c>
      <c r="F107" s="30">
        <v>2</v>
      </c>
      <c r="G107" s="30">
        <v>2</v>
      </c>
      <c r="H107" s="30">
        <v>0</v>
      </c>
      <c r="I107" s="31">
        <v>1</v>
      </c>
      <c r="J107" s="30">
        <v>3</v>
      </c>
      <c r="K107" s="50">
        <v>3</v>
      </c>
      <c r="L107" s="61">
        <f t="shared" si="9"/>
        <v>1</v>
      </c>
      <c r="M107" s="133">
        <v>1</v>
      </c>
      <c r="N107" s="134">
        <v>1</v>
      </c>
      <c r="O107" s="135">
        <v>1</v>
      </c>
      <c r="P107" s="131">
        <f t="shared" si="6"/>
        <v>3</v>
      </c>
      <c r="Q107" s="56">
        <v>3</v>
      </c>
      <c r="R107" s="59">
        <v>2</v>
      </c>
      <c r="S107" s="132">
        <f t="shared" si="11"/>
        <v>3</v>
      </c>
      <c r="T107" s="79">
        <v>1</v>
      </c>
      <c r="U107" s="80">
        <v>3</v>
      </c>
      <c r="V107" s="86">
        <v>0</v>
      </c>
      <c r="W107" s="125">
        <f t="shared" si="7"/>
        <v>28</v>
      </c>
      <c r="X107" s="126">
        <f t="shared" si="10"/>
        <v>16</v>
      </c>
      <c r="Y107" s="126"/>
      <c r="Z107" s="83" t="s">
        <v>436</v>
      </c>
      <c r="AA107" s="12" t="s">
        <v>435</v>
      </c>
      <c r="AC107" s="136" t="s">
        <v>405</v>
      </c>
      <c r="AD107" s="127">
        <v>1</v>
      </c>
      <c r="AE107" s="9" t="s">
        <v>396</v>
      </c>
      <c r="AF107" s="10" t="s">
        <v>354</v>
      </c>
    </row>
    <row r="108" spans="1:32" s="110" customFormat="1" ht="27.75" thickBot="1" x14ac:dyDescent="0.3">
      <c r="A108" s="13" t="s">
        <v>401</v>
      </c>
      <c r="B108" s="14" t="s">
        <v>437</v>
      </c>
      <c r="C108" s="60">
        <f t="shared" si="8"/>
        <v>1</v>
      </c>
      <c r="D108" s="46">
        <v>1</v>
      </c>
      <c r="E108" s="30">
        <v>0</v>
      </c>
      <c r="F108" s="30">
        <v>0</v>
      </c>
      <c r="G108" s="30">
        <v>0</v>
      </c>
      <c r="H108" s="30">
        <v>0</v>
      </c>
      <c r="I108" s="31">
        <v>0</v>
      </c>
      <c r="J108" s="30">
        <v>0</v>
      </c>
      <c r="K108" s="50">
        <v>1</v>
      </c>
      <c r="L108" s="61">
        <f t="shared" si="9"/>
        <v>2</v>
      </c>
      <c r="M108" s="133">
        <v>1</v>
      </c>
      <c r="N108" s="134">
        <v>2</v>
      </c>
      <c r="O108" s="135">
        <v>1</v>
      </c>
      <c r="P108" s="131">
        <f t="shared" si="6"/>
        <v>1</v>
      </c>
      <c r="Q108" s="56">
        <v>1</v>
      </c>
      <c r="R108" s="59">
        <v>1</v>
      </c>
      <c r="S108" s="132">
        <f t="shared" si="11"/>
        <v>2</v>
      </c>
      <c r="T108" s="79">
        <v>1</v>
      </c>
      <c r="U108" s="80">
        <v>2</v>
      </c>
      <c r="V108" s="86">
        <v>0</v>
      </c>
      <c r="W108" s="125">
        <f t="shared" si="7"/>
        <v>11</v>
      </c>
      <c r="X108" s="126">
        <f t="shared" si="10"/>
        <v>2</v>
      </c>
      <c r="Y108" s="126"/>
      <c r="Z108" s="16" t="s">
        <v>438</v>
      </c>
      <c r="AA108" s="12" t="s">
        <v>437</v>
      </c>
      <c r="AC108" s="151" t="s">
        <v>409</v>
      </c>
      <c r="AD108" s="148"/>
      <c r="AE108" s="9" t="s">
        <v>390</v>
      </c>
      <c r="AF108" s="10" t="s">
        <v>348</v>
      </c>
    </row>
    <row r="109" spans="1:32" s="110" customFormat="1" ht="41.25" thickBot="1" x14ac:dyDescent="0.3">
      <c r="A109" s="13" t="s">
        <v>405</v>
      </c>
      <c r="B109" s="14" t="s">
        <v>439</v>
      </c>
      <c r="C109" s="60">
        <f t="shared" si="8"/>
        <v>3</v>
      </c>
      <c r="D109" s="46">
        <v>1</v>
      </c>
      <c r="E109" s="30">
        <v>1</v>
      </c>
      <c r="F109" s="30">
        <v>0</v>
      </c>
      <c r="G109" s="30">
        <v>0</v>
      </c>
      <c r="H109" s="30">
        <v>1</v>
      </c>
      <c r="I109" s="31">
        <v>1</v>
      </c>
      <c r="J109" s="30">
        <v>3</v>
      </c>
      <c r="K109" s="50">
        <v>2</v>
      </c>
      <c r="L109" s="61">
        <f t="shared" si="9"/>
        <v>1</v>
      </c>
      <c r="M109" s="133">
        <v>1</v>
      </c>
      <c r="N109" s="134">
        <v>1</v>
      </c>
      <c r="O109" s="135">
        <v>1</v>
      </c>
      <c r="P109" s="131">
        <f t="shared" si="6"/>
        <v>1</v>
      </c>
      <c r="Q109" s="56">
        <v>1</v>
      </c>
      <c r="R109" s="59">
        <v>1</v>
      </c>
      <c r="S109" s="132">
        <f t="shared" si="11"/>
        <v>3</v>
      </c>
      <c r="T109" s="79">
        <v>2</v>
      </c>
      <c r="U109" s="80">
        <v>1</v>
      </c>
      <c r="V109" s="86">
        <v>3</v>
      </c>
      <c r="W109" s="125">
        <f t="shared" si="7"/>
        <v>20</v>
      </c>
      <c r="X109" s="126">
        <f t="shared" si="10"/>
        <v>9</v>
      </c>
      <c r="Y109" s="126"/>
      <c r="Z109" s="136" t="s">
        <v>440</v>
      </c>
      <c r="AA109" s="12" t="s">
        <v>439</v>
      </c>
      <c r="AC109" s="120"/>
      <c r="AD109" s="121"/>
      <c r="AE109" s="12" t="s">
        <v>413</v>
      </c>
      <c r="AF109" s="13" t="s">
        <v>371</v>
      </c>
    </row>
    <row r="110" spans="1:32" s="110" customFormat="1" ht="27" x14ac:dyDescent="0.25">
      <c r="A110" s="13" t="s">
        <v>409</v>
      </c>
      <c r="B110" s="14" t="s">
        <v>441</v>
      </c>
      <c r="C110" s="60">
        <f t="shared" si="8"/>
        <v>2.625</v>
      </c>
      <c r="D110" s="46">
        <v>1.5</v>
      </c>
      <c r="E110" s="30">
        <v>1</v>
      </c>
      <c r="F110" s="30">
        <v>1</v>
      </c>
      <c r="G110" s="30">
        <v>1</v>
      </c>
      <c r="H110" s="30">
        <v>1</v>
      </c>
      <c r="I110" s="30">
        <v>1</v>
      </c>
      <c r="J110" s="30">
        <v>2.625</v>
      </c>
      <c r="K110" s="50">
        <v>2</v>
      </c>
      <c r="L110" s="61">
        <f t="shared" si="9"/>
        <v>1</v>
      </c>
      <c r="M110" s="133">
        <v>1</v>
      </c>
      <c r="N110" s="134">
        <v>1</v>
      </c>
      <c r="O110" s="135">
        <v>1</v>
      </c>
      <c r="P110" s="131">
        <f t="shared" si="6"/>
        <v>2</v>
      </c>
      <c r="Q110" s="56">
        <v>2</v>
      </c>
      <c r="R110" s="59">
        <v>2</v>
      </c>
      <c r="S110" s="132">
        <f t="shared" si="11"/>
        <v>2</v>
      </c>
      <c r="T110" s="79">
        <v>2</v>
      </c>
      <c r="U110" s="80">
        <v>1</v>
      </c>
      <c r="V110" s="86">
        <v>0</v>
      </c>
      <c r="W110" s="125">
        <f t="shared" si="7"/>
        <v>21.125</v>
      </c>
      <c r="X110" s="126">
        <f t="shared" si="10"/>
        <v>11.125</v>
      </c>
      <c r="Y110" s="126"/>
      <c r="Z110" s="136" t="s">
        <v>240</v>
      </c>
      <c r="AA110" s="12" t="s">
        <v>441</v>
      </c>
      <c r="AC110" s="83" t="s">
        <v>263</v>
      </c>
      <c r="AD110" s="144">
        <v>1</v>
      </c>
      <c r="AE110" s="8" t="s">
        <v>367</v>
      </c>
      <c r="AF110" s="1" t="s">
        <v>366</v>
      </c>
    </row>
    <row r="111" spans="1:32" s="110" customFormat="1" x14ac:dyDescent="0.25">
      <c r="A111" s="37" t="s">
        <v>442</v>
      </c>
      <c r="B111" s="38" t="s">
        <v>443</v>
      </c>
      <c r="C111" s="39"/>
      <c r="D111" s="40"/>
      <c r="E111" s="40"/>
      <c r="F111" s="40"/>
      <c r="G111" s="40"/>
      <c r="H111" s="40"/>
      <c r="I111" s="40"/>
      <c r="J111" s="40"/>
      <c r="K111" s="40"/>
      <c r="L111" s="41"/>
      <c r="M111" s="122"/>
      <c r="N111" s="122"/>
      <c r="O111" s="122"/>
      <c r="P111" s="123"/>
      <c r="Q111" s="42"/>
      <c r="R111" s="42"/>
      <c r="S111" s="39"/>
      <c r="T111" s="43"/>
      <c r="U111" s="43"/>
      <c r="V111" s="73"/>
      <c r="W111" s="124"/>
      <c r="X111" s="125">
        <f t="shared" si="10"/>
        <v>0</v>
      </c>
      <c r="Y111" s="126"/>
      <c r="Z111" s="16" t="s">
        <v>260</v>
      </c>
      <c r="AA111" s="8"/>
      <c r="AC111" s="16" t="s">
        <v>414</v>
      </c>
      <c r="AD111" s="127">
        <v>1</v>
      </c>
      <c r="AE111" s="9" t="s">
        <v>444</v>
      </c>
      <c r="AF111" s="10" t="s">
        <v>445</v>
      </c>
    </row>
    <row r="112" spans="1:32" s="110" customFormat="1" ht="27.75" thickBot="1" x14ac:dyDescent="0.3">
      <c r="A112" s="10" t="s">
        <v>263</v>
      </c>
      <c r="B112" s="11" t="s">
        <v>262</v>
      </c>
      <c r="C112" s="60">
        <f t="shared" si="8"/>
        <v>3</v>
      </c>
      <c r="D112" s="46">
        <v>2</v>
      </c>
      <c r="E112" s="30">
        <v>1</v>
      </c>
      <c r="F112" s="30">
        <v>1</v>
      </c>
      <c r="G112" s="30">
        <v>1</v>
      </c>
      <c r="H112" s="31">
        <v>2</v>
      </c>
      <c r="I112" s="31">
        <v>3</v>
      </c>
      <c r="J112" s="30">
        <v>3</v>
      </c>
      <c r="K112" s="50">
        <v>3</v>
      </c>
      <c r="L112" s="61">
        <f t="shared" si="9"/>
        <v>3</v>
      </c>
      <c r="M112" s="133">
        <v>3</v>
      </c>
      <c r="N112" s="134">
        <v>3</v>
      </c>
      <c r="O112" s="135">
        <v>1</v>
      </c>
      <c r="P112" s="131">
        <f t="shared" si="6"/>
        <v>3</v>
      </c>
      <c r="Q112" s="56">
        <v>2</v>
      </c>
      <c r="R112" s="59">
        <v>3</v>
      </c>
      <c r="S112" s="132">
        <f t="shared" si="11"/>
        <v>3</v>
      </c>
      <c r="T112" s="79">
        <v>3</v>
      </c>
      <c r="U112" s="80">
        <v>1</v>
      </c>
      <c r="V112" s="86">
        <v>0</v>
      </c>
      <c r="W112" s="125">
        <f t="shared" si="7"/>
        <v>32</v>
      </c>
      <c r="X112" s="126">
        <f t="shared" si="10"/>
        <v>16</v>
      </c>
      <c r="Y112" s="126"/>
      <c r="Z112" s="136" t="s">
        <v>446</v>
      </c>
      <c r="AA112" s="9" t="s">
        <v>262</v>
      </c>
      <c r="AC112" s="16" t="s">
        <v>416</v>
      </c>
      <c r="AD112" s="144">
        <v>1</v>
      </c>
      <c r="AE112" s="9" t="s">
        <v>447</v>
      </c>
      <c r="AF112" s="10" t="s">
        <v>448</v>
      </c>
    </row>
    <row r="113" spans="1:32" s="110" customFormat="1" ht="54.75" thickBot="1" x14ac:dyDescent="0.3">
      <c r="A113" s="10" t="s">
        <v>414</v>
      </c>
      <c r="B113" s="11" t="s">
        <v>449</v>
      </c>
      <c r="C113" s="60">
        <f t="shared" si="8"/>
        <v>3</v>
      </c>
      <c r="D113" s="46">
        <v>1</v>
      </c>
      <c r="E113" s="30">
        <v>2</v>
      </c>
      <c r="F113" s="30">
        <v>1</v>
      </c>
      <c r="G113" s="30">
        <v>2</v>
      </c>
      <c r="H113" s="31">
        <v>0</v>
      </c>
      <c r="I113" s="31">
        <v>1</v>
      </c>
      <c r="J113" s="30">
        <v>3</v>
      </c>
      <c r="K113" s="50">
        <v>3</v>
      </c>
      <c r="L113" s="61">
        <f t="shared" si="9"/>
        <v>3</v>
      </c>
      <c r="M113" s="133">
        <v>3</v>
      </c>
      <c r="N113" s="134">
        <v>2</v>
      </c>
      <c r="O113" s="135">
        <v>1</v>
      </c>
      <c r="P113" s="131">
        <f t="shared" si="6"/>
        <v>3</v>
      </c>
      <c r="Q113" s="56">
        <v>3</v>
      </c>
      <c r="R113" s="59">
        <v>1</v>
      </c>
      <c r="S113" s="132">
        <f t="shared" si="11"/>
        <v>1</v>
      </c>
      <c r="T113" s="79">
        <v>1</v>
      </c>
      <c r="U113" s="80">
        <v>1</v>
      </c>
      <c r="V113" s="86">
        <v>0</v>
      </c>
      <c r="W113" s="125">
        <f t="shared" si="7"/>
        <v>25</v>
      </c>
      <c r="X113" s="126">
        <f t="shared" si="10"/>
        <v>13</v>
      </c>
      <c r="Y113" s="137"/>
      <c r="Z113" s="149" t="s">
        <v>450</v>
      </c>
      <c r="AA113" s="9" t="s">
        <v>449</v>
      </c>
      <c r="AC113" s="136" t="s">
        <v>421</v>
      </c>
      <c r="AD113" s="144">
        <v>1</v>
      </c>
      <c r="AE113" s="9" t="s">
        <v>451</v>
      </c>
      <c r="AF113" s="10" t="s">
        <v>452</v>
      </c>
    </row>
    <row r="114" spans="1:32" s="110" customFormat="1" ht="27" x14ac:dyDescent="0.25">
      <c r="A114" s="10" t="s">
        <v>416</v>
      </c>
      <c r="B114" s="11" t="s">
        <v>453</v>
      </c>
      <c r="C114" s="60">
        <f t="shared" si="8"/>
        <v>3</v>
      </c>
      <c r="D114" s="46">
        <v>2</v>
      </c>
      <c r="E114" s="30">
        <v>2</v>
      </c>
      <c r="F114" s="30">
        <v>2</v>
      </c>
      <c r="G114" s="30">
        <v>2</v>
      </c>
      <c r="H114" s="31">
        <v>0</v>
      </c>
      <c r="I114" s="31">
        <v>3</v>
      </c>
      <c r="J114" s="30">
        <v>3</v>
      </c>
      <c r="K114" s="50">
        <v>3</v>
      </c>
      <c r="L114" s="61">
        <f t="shared" si="9"/>
        <v>2</v>
      </c>
      <c r="M114" s="133">
        <v>1</v>
      </c>
      <c r="N114" s="134">
        <v>2</v>
      </c>
      <c r="O114" s="135">
        <v>1</v>
      </c>
      <c r="P114" s="131">
        <f t="shared" si="6"/>
        <v>3</v>
      </c>
      <c r="Q114" s="56">
        <v>3</v>
      </c>
      <c r="R114" s="59">
        <v>2</v>
      </c>
      <c r="S114" s="132">
        <f t="shared" si="11"/>
        <v>3</v>
      </c>
      <c r="T114" s="79">
        <v>3</v>
      </c>
      <c r="U114" s="80">
        <v>1</v>
      </c>
      <c r="V114" s="86">
        <v>0</v>
      </c>
      <c r="W114" s="125">
        <f t="shared" si="7"/>
        <v>30</v>
      </c>
      <c r="X114" s="126">
        <f t="shared" si="10"/>
        <v>17</v>
      </c>
      <c r="Y114" s="126"/>
      <c r="Z114" s="83" t="s">
        <v>454</v>
      </c>
      <c r="AA114" s="9" t="s">
        <v>453</v>
      </c>
      <c r="AC114" s="16" t="s">
        <v>423</v>
      </c>
      <c r="AD114" s="144">
        <v>1</v>
      </c>
      <c r="AE114" s="9" t="s">
        <v>404</v>
      </c>
      <c r="AF114" s="10" t="s">
        <v>361</v>
      </c>
    </row>
    <row r="115" spans="1:32" s="110" customFormat="1" ht="27.75" thickBot="1" x14ac:dyDescent="0.3">
      <c r="A115" s="13" t="s">
        <v>421</v>
      </c>
      <c r="B115" s="14" t="s">
        <v>455</v>
      </c>
      <c r="C115" s="60">
        <f t="shared" si="8"/>
        <v>3</v>
      </c>
      <c r="D115" s="46">
        <v>2</v>
      </c>
      <c r="E115" s="30">
        <v>3</v>
      </c>
      <c r="F115" s="30">
        <v>1</v>
      </c>
      <c r="G115" s="30">
        <v>1</v>
      </c>
      <c r="H115" s="31">
        <v>1</v>
      </c>
      <c r="I115" s="31">
        <v>1</v>
      </c>
      <c r="J115" s="30">
        <v>3</v>
      </c>
      <c r="K115" s="50">
        <v>3</v>
      </c>
      <c r="L115" s="61">
        <f t="shared" si="9"/>
        <v>2</v>
      </c>
      <c r="M115" s="133">
        <v>0</v>
      </c>
      <c r="N115" s="134">
        <v>2</v>
      </c>
      <c r="O115" s="135">
        <v>1</v>
      </c>
      <c r="P115" s="131">
        <f t="shared" si="6"/>
        <v>3</v>
      </c>
      <c r="Q115" s="56">
        <v>3</v>
      </c>
      <c r="R115" s="59">
        <v>1</v>
      </c>
      <c r="S115" s="132">
        <f t="shared" si="11"/>
        <v>3</v>
      </c>
      <c r="T115" s="79">
        <v>3</v>
      </c>
      <c r="U115" s="80">
        <v>1</v>
      </c>
      <c r="V115" s="86">
        <v>0</v>
      </c>
      <c r="W115" s="125">
        <f t="shared" si="7"/>
        <v>26</v>
      </c>
      <c r="X115" s="126">
        <f t="shared" si="10"/>
        <v>15</v>
      </c>
      <c r="Y115" s="126"/>
      <c r="Z115" s="16" t="s">
        <v>456</v>
      </c>
      <c r="AA115" s="12" t="s">
        <v>455</v>
      </c>
      <c r="AC115" s="16" t="s">
        <v>425</v>
      </c>
      <c r="AD115" s="127"/>
      <c r="AE115" s="9" t="s">
        <v>225</v>
      </c>
      <c r="AF115" s="10" t="s">
        <v>196</v>
      </c>
    </row>
    <row r="116" spans="1:32" s="110" customFormat="1" ht="54.75" thickBot="1" x14ac:dyDescent="0.3">
      <c r="A116" s="10" t="s">
        <v>423</v>
      </c>
      <c r="B116" s="11" t="s">
        <v>457</v>
      </c>
      <c r="C116" s="60">
        <f t="shared" si="8"/>
        <v>3</v>
      </c>
      <c r="D116" s="46">
        <v>2</v>
      </c>
      <c r="E116" s="30">
        <v>3</v>
      </c>
      <c r="F116" s="30">
        <v>3</v>
      </c>
      <c r="G116" s="30">
        <v>1</v>
      </c>
      <c r="H116" s="31">
        <v>1</v>
      </c>
      <c r="I116" s="31">
        <v>3</v>
      </c>
      <c r="J116" s="30">
        <v>3</v>
      </c>
      <c r="K116" s="50">
        <v>3</v>
      </c>
      <c r="L116" s="61">
        <f t="shared" si="9"/>
        <v>1</v>
      </c>
      <c r="M116" s="133">
        <v>0</v>
      </c>
      <c r="N116" s="134">
        <v>1</v>
      </c>
      <c r="O116" s="135">
        <v>1</v>
      </c>
      <c r="P116" s="131">
        <f t="shared" si="6"/>
        <v>3</v>
      </c>
      <c r="Q116" s="56">
        <v>3</v>
      </c>
      <c r="R116" s="59">
        <v>2</v>
      </c>
      <c r="S116" s="132">
        <f t="shared" si="11"/>
        <v>2</v>
      </c>
      <c r="T116" s="79">
        <v>1</v>
      </c>
      <c r="U116" s="80">
        <v>2</v>
      </c>
      <c r="V116" s="86">
        <v>0</v>
      </c>
      <c r="W116" s="125">
        <f t="shared" si="7"/>
        <v>29</v>
      </c>
      <c r="X116" s="126">
        <f t="shared" si="10"/>
        <v>19</v>
      </c>
      <c r="Y116" s="126"/>
      <c r="Z116" s="16" t="s">
        <v>343</v>
      </c>
      <c r="AA116" s="9" t="s">
        <v>457</v>
      </c>
      <c r="AC116" s="120"/>
      <c r="AD116" s="121"/>
      <c r="AE116" s="9" t="s">
        <v>458</v>
      </c>
      <c r="AF116" s="10" t="s">
        <v>459</v>
      </c>
    </row>
    <row r="117" spans="1:32" s="110" customFormat="1" ht="27" x14ac:dyDescent="0.25">
      <c r="A117" s="10" t="s">
        <v>425</v>
      </c>
      <c r="B117" s="11" t="s">
        <v>460</v>
      </c>
      <c r="C117" s="60">
        <f t="shared" si="8"/>
        <v>3</v>
      </c>
      <c r="D117" s="46">
        <v>1.6</v>
      </c>
      <c r="E117" s="30">
        <v>2</v>
      </c>
      <c r="F117" s="30">
        <v>2</v>
      </c>
      <c r="G117" s="30">
        <v>1</v>
      </c>
      <c r="H117" s="31">
        <v>1</v>
      </c>
      <c r="I117" s="31">
        <v>2</v>
      </c>
      <c r="J117" s="30">
        <v>2.6</v>
      </c>
      <c r="K117" s="50">
        <v>3</v>
      </c>
      <c r="L117" s="61">
        <f t="shared" si="9"/>
        <v>2</v>
      </c>
      <c r="M117" s="133">
        <v>2</v>
      </c>
      <c r="N117" s="134">
        <v>2</v>
      </c>
      <c r="O117" s="135">
        <v>1</v>
      </c>
      <c r="P117" s="131">
        <f t="shared" si="6"/>
        <v>2</v>
      </c>
      <c r="Q117" s="56">
        <v>2</v>
      </c>
      <c r="R117" s="59">
        <v>2</v>
      </c>
      <c r="S117" s="132">
        <f t="shared" si="11"/>
        <v>2</v>
      </c>
      <c r="T117" s="79">
        <v>2</v>
      </c>
      <c r="U117" s="80">
        <v>1</v>
      </c>
      <c r="V117" s="86">
        <v>0</v>
      </c>
      <c r="W117" s="125">
        <f t="shared" si="7"/>
        <v>27.2</v>
      </c>
      <c r="X117" s="126">
        <f t="shared" si="10"/>
        <v>15.2</v>
      </c>
      <c r="Y117" s="126"/>
      <c r="Z117" s="136" t="s">
        <v>373</v>
      </c>
      <c r="AA117" s="9" t="s">
        <v>460</v>
      </c>
      <c r="AC117" s="83" t="s">
        <v>359</v>
      </c>
      <c r="AD117" s="144">
        <v>1</v>
      </c>
      <c r="AE117" s="9" t="s">
        <v>461</v>
      </c>
      <c r="AF117" s="10" t="s">
        <v>462</v>
      </c>
    </row>
    <row r="118" spans="1:32" s="110" customFormat="1" ht="27" x14ac:dyDescent="0.25">
      <c r="A118" s="37" t="s">
        <v>463</v>
      </c>
      <c r="B118" s="38" t="s">
        <v>464</v>
      </c>
      <c r="C118" s="39"/>
      <c r="D118" s="40"/>
      <c r="E118" s="40"/>
      <c r="F118" s="40"/>
      <c r="G118" s="40"/>
      <c r="H118" s="40"/>
      <c r="I118" s="40"/>
      <c r="J118" s="40"/>
      <c r="K118" s="40"/>
      <c r="L118" s="41"/>
      <c r="M118" s="122"/>
      <c r="N118" s="122"/>
      <c r="O118" s="122"/>
      <c r="P118" s="123"/>
      <c r="Q118" s="42"/>
      <c r="R118" s="42"/>
      <c r="S118" s="39"/>
      <c r="T118" s="43"/>
      <c r="U118" s="43"/>
      <c r="V118" s="73"/>
      <c r="W118" s="124"/>
      <c r="X118" s="125">
        <f t="shared" si="10"/>
        <v>0</v>
      </c>
      <c r="Y118" s="126"/>
      <c r="Z118" s="16" t="s">
        <v>465</v>
      </c>
      <c r="AA118" s="8"/>
      <c r="AC118" s="16" t="s">
        <v>430</v>
      </c>
      <c r="AD118" s="127">
        <v>1</v>
      </c>
      <c r="AE118" s="9" t="s">
        <v>466</v>
      </c>
      <c r="AF118" s="10" t="s">
        <v>467</v>
      </c>
    </row>
    <row r="119" spans="1:32" s="110" customFormat="1" ht="54" x14ac:dyDescent="0.25">
      <c r="A119" s="10" t="s">
        <v>359</v>
      </c>
      <c r="B119" s="11" t="s">
        <v>358</v>
      </c>
      <c r="C119" s="60">
        <f t="shared" si="8"/>
        <v>3</v>
      </c>
      <c r="D119" s="46">
        <v>3</v>
      </c>
      <c r="E119" s="30">
        <v>2</v>
      </c>
      <c r="F119" s="30">
        <v>1</v>
      </c>
      <c r="G119" s="30">
        <v>1</v>
      </c>
      <c r="H119" s="31">
        <v>3</v>
      </c>
      <c r="I119" s="31">
        <v>0</v>
      </c>
      <c r="J119" s="30">
        <v>0</v>
      </c>
      <c r="K119" s="50">
        <v>3</v>
      </c>
      <c r="L119" s="61">
        <f t="shared" si="9"/>
        <v>1</v>
      </c>
      <c r="M119" s="133">
        <v>1</v>
      </c>
      <c r="N119" s="134">
        <v>1</v>
      </c>
      <c r="O119" s="135">
        <v>1</v>
      </c>
      <c r="P119" s="131">
        <f t="shared" si="6"/>
        <v>2</v>
      </c>
      <c r="Q119" s="56">
        <v>2</v>
      </c>
      <c r="R119" s="59">
        <v>2</v>
      </c>
      <c r="S119" s="132">
        <f t="shared" si="11"/>
        <v>3</v>
      </c>
      <c r="T119" s="79">
        <v>3</v>
      </c>
      <c r="U119" s="80">
        <v>1</v>
      </c>
      <c r="V119" s="86">
        <v>0</v>
      </c>
      <c r="W119" s="125">
        <f t="shared" si="7"/>
        <v>24</v>
      </c>
      <c r="X119" s="126">
        <f t="shared" si="10"/>
        <v>13</v>
      </c>
      <c r="Y119" s="126"/>
      <c r="Z119" s="136" t="s">
        <v>287</v>
      </c>
      <c r="AA119" s="9" t="s">
        <v>358</v>
      </c>
      <c r="AC119" s="16" t="s">
        <v>432</v>
      </c>
      <c r="AD119" s="144">
        <v>1</v>
      </c>
      <c r="AE119" s="9" t="s">
        <v>468</v>
      </c>
      <c r="AF119" s="10" t="s">
        <v>469</v>
      </c>
    </row>
    <row r="120" spans="1:32" s="110" customFormat="1" ht="27" x14ac:dyDescent="0.25">
      <c r="A120" s="10" t="s">
        <v>430</v>
      </c>
      <c r="B120" s="11" t="s">
        <v>470</v>
      </c>
      <c r="C120" s="60">
        <f t="shared" si="8"/>
        <v>3</v>
      </c>
      <c r="D120" s="46">
        <v>3</v>
      </c>
      <c r="E120" s="30">
        <v>3</v>
      </c>
      <c r="F120" s="30">
        <v>1</v>
      </c>
      <c r="G120" s="30">
        <v>1</v>
      </c>
      <c r="H120" s="31">
        <v>1</v>
      </c>
      <c r="I120" s="31">
        <v>0</v>
      </c>
      <c r="J120" s="30">
        <v>1</v>
      </c>
      <c r="K120" s="50">
        <v>3</v>
      </c>
      <c r="L120" s="61">
        <f t="shared" si="9"/>
        <v>1</v>
      </c>
      <c r="M120" s="133">
        <v>1</v>
      </c>
      <c r="N120" s="134">
        <v>1</v>
      </c>
      <c r="O120" s="135">
        <v>1</v>
      </c>
      <c r="P120" s="131">
        <f t="shared" si="6"/>
        <v>2</v>
      </c>
      <c r="Q120" s="56">
        <v>2</v>
      </c>
      <c r="R120" s="59">
        <v>2</v>
      </c>
      <c r="S120" s="132">
        <f t="shared" si="11"/>
        <v>3</v>
      </c>
      <c r="T120" s="79">
        <v>3</v>
      </c>
      <c r="U120" s="80">
        <v>1</v>
      </c>
      <c r="V120" s="86">
        <v>0</v>
      </c>
      <c r="W120" s="125">
        <f t="shared" si="7"/>
        <v>24</v>
      </c>
      <c r="X120" s="126">
        <f t="shared" si="10"/>
        <v>13</v>
      </c>
      <c r="Y120" s="126"/>
      <c r="Z120" s="136" t="s">
        <v>471</v>
      </c>
      <c r="AA120" s="9" t="s">
        <v>470</v>
      </c>
      <c r="AC120" s="16" t="s">
        <v>436</v>
      </c>
      <c r="AD120" s="144">
        <v>1</v>
      </c>
      <c r="AE120" s="8" t="s">
        <v>472</v>
      </c>
      <c r="AF120" s="1" t="s">
        <v>473</v>
      </c>
    </row>
    <row r="121" spans="1:32" s="110" customFormat="1" ht="27" x14ac:dyDescent="0.25">
      <c r="A121" s="10" t="s">
        <v>432</v>
      </c>
      <c r="B121" s="11" t="s">
        <v>474</v>
      </c>
      <c r="C121" s="60">
        <f t="shared" si="8"/>
        <v>3</v>
      </c>
      <c r="D121" s="46">
        <v>3</v>
      </c>
      <c r="E121" s="30">
        <v>3</v>
      </c>
      <c r="F121" s="30">
        <v>1</v>
      </c>
      <c r="G121" s="30">
        <v>3</v>
      </c>
      <c r="H121" s="31">
        <v>1</v>
      </c>
      <c r="I121" s="31">
        <v>0</v>
      </c>
      <c r="J121" s="30">
        <v>1</v>
      </c>
      <c r="K121" s="50">
        <v>3</v>
      </c>
      <c r="L121" s="61">
        <f t="shared" si="9"/>
        <v>1</v>
      </c>
      <c r="M121" s="133">
        <v>1</v>
      </c>
      <c r="N121" s="134">
        <v>1</v>
      </c>
      <c r="O121" s="135">
        <v>1</v>
      </c>
      <c r="P121" s="131">
        <f t="shared" si="6"/>
        <v>2</v>
      </c>
      <c r="Q121" s="56">
        <v>2</v>
      </c>
      <c r="R121" s="59">
        <v>2</v>
      </c>
      <c r="S121" s="132">
        <f t="shared" si="11"/>
        <v>3</v>
      </c>
      <c r="T121" s="79">
        <v>3</v>
      </c>
      <c r="U121" s="80">
        <v>1</v>
      </c>
      <c r="V121" s="86">
        <v>0</v>
      </c>
      <c r="W121" s="125">
        <f t="shared" si="7"/>
        <v>26</v>
      </c>
      <c r="X121" s="126">
        <f t="shared" si="10"/>
        <v>15</v>
      </c>
      <c r="Y121" s="126"/>
      <c r="Z121" s="136" t="s">
        <v>475</v>
      </c>
      <c r="AA121" s="9" t="s">
        <v>474</v>
      </c>
      <c r="AC121" s="16" t="s">
        <v>438</v>
      </c>
      <c r="AD121" s="144">
        <v>1</v>
      </c>
      <c r="AE121" s="12" t="s">
        <v>476</v>
      </c>
      <c r="AF121" s="13" t="s">
        <v>477</v>
      </c>
    </row>
    <row r="122" spans="1:32" s="110" customFormat="1" ht="27" x14ac:dyDescent="0.25">
      <c r="A122" s="10" t="s">
        <v>436</v>
      </c>
      <c r="B122" s="11" t="s">
        <v>478</v>
      </c>
      <c r="C122" s="60">
        <f t="shared" si="8"/>
        <v>3</v>
      </c>
      <c r="D122" s="46">
        <v>3</v>
      </c>
      <c r="E122" s="30">
        <v>3</v>
      </c>
      <c r="F122" s="30">
        <v>2</v>
      </c>
      <c r="G122" s="30">
        <v>3</v>
      </c>
      <c r="H122" s="31">
        <v>1</v>
      </c>
      <c r="I122" s="31">
        <v>0</v>
      </c>
      <c r="J122" s="30">
        <v>1</v>
      </c>
      <c r="K122" s="50">
        <v>3</v>
      </c>
      <c r="L122" s="61">
        <f t="shared" si="9"/>
        <v>1</v>
      </c>
      <c r="M122" s="133">
        <v>1</v>
      </c>
      <c r="N122" s="134">
        <v>1</v>
      </c>
      <c r="O122" s="135">
        <v>1</v>
      </c>
      <c r="P122" s="131">
        <f t="shared" si="6"/>
        <v>2</v>
      </c>
      <c r="Q122" s="56">
        <v>2</v>
      </c>
      <c r="R122" s="59">
        <v>2</v>
      </c>
      <c r="S122" s="132">
        <f t="shared" si="11"/>
        <v>3</v>
      </c>
      <c r="T122" s="79">
        <v>3</v>
      </c>
      <c r="U122" s="80">
        <v>1</v>
      </c>
      <c r="V122" s="86">
        <v>0</v>
      </c>
      <c r="W122" s="125">
        <f t="shared" si="7"/>
        <v>27</v>
      </c>
      <c r="X122" s="126">
        <f t="shared" si="10"/>
        <v>16</v>
      </c>
      <c r="Y122" s="126"/>
      <c r="Z122" s="136" t="s">
        <v>479</v>
      </c>
      <c r="AA122" s="9" t="s">
        <v>478</v>
      </c>
      <c r="AC122" s="136" t="s">
        <v>440</v>
      </c>
      <c r="AD122" s="144">
        <v>1</v>
      </c>
      <c r="AE122" s="12" t="s">
        <v>347</v>
      </c>
      <c r="AF122" s="13" t="s">
        <v>312</v>
      </c>
    </row>
    <row r="123" spans="1:32" s="110" customFormat="1" ht="41.25" thickBot="1" x14ac:dyDescent="0.3">
      <c r="A123" s="10" t="s">
        <v>438</v>
      </c>
      <c r="B123" s="11" t="s">
        <v>480</v>
      </c>
      <c r="C123" s="60">
        <f t="shared" si="8"/>
        <v>3</v>
      </c>
      <c r="D123" s="46">
        <v>1</v>
      </c>
      <c r="E123" s="30">
        <v>2</v>
      </c>
      <c r="F123" s="30">
        <v>0</v>
      </c>
      <c r="G123" s="30">
        <v>1</v>
      </c>
      <c r="H123" s="31">
        <v>2</v>
      </c>
      <c r="I123" s="31">
        <v>0</v>
      </c>
      <c r="J123" s="30">
        <v>1</v>
      </c>
      <c r="K123" s="50">
        <v>3</v>
      </c>
      <c r="L123" s="61">
        <f t="shared" si="9"/>
        <v>1</v>
      </c>
      <c r="M123" s="133">
        <v>1</v>
      </c>
      <c r="N123" s="134">
        <v>1</v>
      </c>
      <c r="O123" s="135">
        <v>1</v>
      </c>
      <c r="P123" s="131">
        <f t="shared" si="6"/>
        <v>2</v>
      </c>
      <c r="Q123" s="56">
        <v>2</v>
      </c>
      <c r="R123" s="59">
        <v>2</v>
      </c>
      <c r="S123" s="132">
        <f t="shared" si="11"/>
        <v>3</v>
      </c>
      <c r="T123" s="79">
        <v>3</v>
      </c>
      <c r="U123" s="80">
        <v>1</v>
      </c>
      <c r="V123" s="86">
        <v>0</v>
      </c>
      <c r="W123" s="125">
        <f t="shared" si="7"/>
        <v>21</v>
      </c>
      <c r="X123" s="126">
        <f t="shared" si="10"/>
        <v>10</v>
      </c>
      <c r="Y123" s="137"/>
      <c r="Z123" s="151" t="s">
        <v>481</v>
      </c>
      <c r="AA123" s="9" t="s">
        <v>480</v>
      </c>
      <c r="AC123" s="136" t="s">
        <v>240</v>
      </c>
      <c r="AD123" s="144">
        <v>1</v>
      </c>
      <c r="AE123" s="9" t="s">
        <v>482</v>
      </c>
      <c r="AF123" s="10" t="s">
        <v>483</v>
      </c>
    </row>
    <row r="124" spans="1:32" s="110" customFormat="1" ht="41.25" thickBot="1" x14ac:dyDescent="0.3">
      <c r="A124" s="13" t="s">
        <v>440</v>
      </c>
      <c r="B124" s="14" t="s">
        <v>484</v>
      </c>
      <c r="C124" s="60">
        <f t="shared" si="8"/>
        <v>3</v>
      </c>
      <c r="D124" s="46">
        <v>0</v>
      </c>
      <c r="E124" s="30">
        <v>0</v>
      </c>
      <c r="F124" s="30">
        <v>0</v>
      </c>
      <c r="G124" s="30">
        <v>0</v>
      </c>
      <c r="H124" s="31" t="s">
        <v>65</v>
      </c>
      <c r="I124" s="31">
        <v>0</v>
      </c>
      <c r="J124" s="30">
        <v>1</v>
      </c>
      <c r="K124" s="50">
        <v>3</v>
      </c>
      <c r="L124" s="61">
        <f t="shared" si="9"/>
        <v>1</v>
      </c>
      <c r="M124" s="133">
        <v>1</v>
      </c>
      <c r="N124" s="134">
        <v>1</v>
      </c>
      <c r="O124" s="135">
        <v>1</v>
      </c>
      <c r="P124" s="131">
        <f t="shared" si="6"/>
        <v>2</v>
      </c>
      <c r="Q124" s="56">
        <v>2</v>
      </c>
      <c r="R124" s="59">
        <v>2</v>
      </c>
      <c r="S124" s="132">
        <f t="shared" si="11"/>
        <v>3</v>
      </c>
      <c r="T124" s="79">
        <v>3</v>
      </c>
      <c r="U124" s="80">
        <v>1</v>
      </c>
      <c r="V124" s="86">
        <v>0</v>
      </c>
      <c r="W124" s="125">
        <f t="shared" si="7"/>
        <v>15</v>
      </c>
      <c r="X124" s="126">
        <f t="shared" si="10"/>
        <v>4</v>
      </c>
      <c r="Y124" s="137"/>
      <c r="Z124" s="149" t="s">
        <v>485</v>
      </c>
      <c r="AA124" s="12" t="s">
        <v>484</v>
      </c>
      <c r="AC124" s="136" t="s">
        <v>260</v>
      </c>
      <c r="AD124" s="127">
        <v>2</v>
      </c>
      <c r="AE124" s="12" t="s">
        <v>353</v>
      </c>
      <c r="AF124" s="13" t="s">
        <v>320</v>
      </c>
    </row>
    <row r="125" spans="1:32" s="110" customFormat="1" x14ac:dyDescent="0.25">
      <c r="A125" s="13" t="s">
        <v>240</v>
      </c>
      <c r="B125" s="14" t="s">
        <v>239</v>
      </c>
      <c r="C125" s="60">
        <f t="shared" si="8"/>
        <v>3</v>
      </c>
      <c r="D125" s="46">
        <v>0</v>
      </c>
      <c r="E125" s="30">
        <v>0</v>
      </c>
      <c r="F125" s="30">
        <v>0</v>
      </c>
      <c r="G125" s="30">
        <v>0</v>
      </c>
      <c r="H125" s="31">
        <v>0</v>
      </c>
      <c r="I125" s="31">
        <v>0</v>
      </c>
      <c r="J125" s="30">
        <v>0</v>
      </c>
      <c r="K125" s="50">
        <v>3</v>
      </c>
      <c r="L125" s="61">
        <f t="shared" si="9"/>
        <v>1</v>
      </c>
      <c r="M125" s="133">
        <v>1</v>
      </c>
      <c r="N125" s="134">
        <v>1</v>
      </c>
      <c r="O125" s="135">
        <v>1</v>
      </c>
      <c r="P125" s="131">
        <f t="shared" si="6"/>
        <v>1</v>
      </c>
      <c r="Q125" s="56">
        <v>1</v>
      </c>
      <c r="R125" s="59">
        <v>1</v>
      </c>
      <c r="S125" s="132">
        <f t="shared" si="11"/>
        <v>1</v>
      </c>
      <c r="T125" s="79">
        <v>1</v>
      </c>
      <c r="U125" s="80">
        <v>1</v>
      </c>
      <c r="V125" s="86">
        <v>0</v>
      </c>
      <c r="W125" s="125">
        <f t="shared" si="7"/>
        <v>10</v>
      </c>
      <c r="X125" s="126">
        <f t="shared" si="10"/>
        <v>3</v>
      </c>
      <c r="Y125" s="126"/>
      <c r="Z125" s="150" t="s">
        <v>486</v>
      </c>
      <c r="AA125" s="12" t="s">
        <v>239</v>
      </c>
      <c r="AC125" s="136" t="s">
        <v>446</v>
      </c>
      <c r="AD125" s="127">
        <v>1</v>
      </c>
      <c r="AE125" s="9" t="s">
        <v>487</v>
      </c>
      <c r="AF125" s="10" t="s">
        <v>488</v>
      </c>
    </row>
    <row r="126" spans="1:32" s="110" customFormat="1" ht="15.75" thickBot="1" x14ac:dyDescent="0.3">
      <c r="A126" s="13" t="s">
        <v>260</v>
      </c>
      <c r="B126" s="14" t="s">
        <v>259</v>
      </c>
      <c r="C126" s="60">
        <f t="shared" si="8"/>
        <v>3</v>
      </c>
      <c r="D126" s="46">
        <v>1</v>
      </c>
      <c r="E126" s="30">
        <v>2</v>
      </c>
      <c r="F126" s="30">
        <v>1</v>
      </c>
      <c r="G126" s="30">
        <v>1</v>
      </c>
      <c r="H126" s="31">
        <v>1</v>
      </c>
      <c r="I126" s="31">
        <v>0</v>
      </c>
      <c r="J126" s="30">
        <v>2</v>
      </c>
      <c r="K126" s="50">
        <v>3</v>
      </c>
      <c r="L126" s="61">
        <f t="shared" si="9"/>
        <v>1</v>
      </c>
      <c r="M126" s="133">
        <v>1</v>
      </c>
      <c r="N126" s="134">
        <v>1</v>
      </c>
      <c r="O126" s="135">
        <v>2</v>
      </c>
      <c r="P126" s="131">
        <f t="shared" si="6"/>
        <v>2</v>
      </c>
      <c r="Q126" s="56">
        <v>2</v>
      </c>
      <c r="R126" s="59">
        <v>2</v>
      </c>
      <c r="S126" s="132">
        <f t="shared" si="11"/>
        <v>1</v>
      </c>
      <c r="T126" s="79">
        <v>1</v>
      </c>
      <c r="U126" s="80">
        <v>1</v>
      </c>
      <c r="V126" s="86">
        <v>0</v>
      </c>
      <c r="W126" s="125">
        <f t="shared" si="7"/>
        <v>21</v>
      </c>
      <c r="X126" s="126">
        <f t="shared" si="10"/>
        <v>11</v>
      </c>
      <c r="Y126" s="126"/>
      <c r="Z126" s="136" t="s">
        <v>194</v>
      </c>
      <c r="AA126" s="12" t="s">
        <v>259</v>
      </c>
      <c r="AC126" s="151" t="s">
        <v>450</v>
      </c>
      <c r="AD126" s="148"/>
      <c r="AE126" s="9" t="s">
        <v>489</v>
      </c>
      <c r="AF126" s="10" t="s">
        <v>490</v>
      </c>
    </row>
    <row r="127" spans="1:32" s="110" customFormat="1" ht="27.75" thickBot="1" x14ac:dyDescent="0.3">
      <c r="A127" s="13" t="s">
        <v>446</v>
      </c>
      <c r="B127" s="14" t="s">
        <v>491</v>
      </c>
      <c r="C127" s="60">
        <f t="shared" si="8"/>
        <v>3</v>
      </c>
      <c r="D127" s="46">
        <v>2</v>
      </c>
      <c r="E127" s="30">
        <v>2</v>
      </c>
      <c r="F127" s="30">
        <v>3</v>
      </c>
      <c r="G127" s="30">
        <v>1</v>
      </c>
      <c r="H127" s="31">
        <v>3</v>
      </c>
      <c r="I127" s="31">
        <v>0</v>
      </c>
      <c r="J127" s="30">
        <v>0</v>
      </c>
      <c r="K127" s="50">
        <v>3</v>
      </c>
      <c r="L127" s="61">
        <f t="shared" si="9"/>
        <v>1</v>
      </c>
      <c r="M127" s="133" t="s">
        <v>65</v>
      </c>
      <c r="N127" s="134">
        <v>1</v>
      </c>
      <c r="O127" s="135">
        <v>1</v>
      </c>
      <c r="P127" s="131">
        <f t="shared" si="6"/>
        <v>3</v>
      </c>
      <c r="Q127" s="56">
        <v>3</v>
      </c>
      <c r="R127" s="59">
        <v>2</v>
      </c>
      <c r="S127" s="132">
        <f t="shared" si="11"/>
        <v>1</v>
      </c>
      <c r="T127" s="79">
        <v>1</v>
      </c>
      <c r="U127" s="80">
        <v>1</v>
      </c>
      <c r="V127" s="86">
        <v>0</v>
      </c>
      <c r="W127" s="125">
        <f t="shared" si="7"/>
        <v>23</v>
      </c>
      <c r="X127" s="126">
        <f t="shared" si="10"/>
        <v>14</v>
      </c>
      <c r="Y127" s="126"/>
      <c r="Z127" s="16" t="s">
        <v>492</v>
      </c>
      <c r="AA127" s="12" t="s">
        <v>491</v>
      </c>
      <c r="AC127" s="120"/>
      <c r="AD127" s="121"/>
      <c r="AE127" s="9" t="s">
        <v>150</v>
      </c>
      <c r="AF127" s="10" t="s">
        <v>122</v>
      </c>
    </row>
    <row r="128" spans="1:32" s="110" customFormat="1" ht="27" x14ac:dyDescent="0.25">
      <c r="A128" s="13" t="s">
        <v>450</v>
      </c>
      <c r="B128" s="14" t="s">
        <v>493</v>
      </c>
      <c r="C128" s="60">
        <f t="shared" si="8"/>
        <v>3</v>
      </c>
      <c r="D128" s="46">
        <v>1.7777777779999999</v>
      </c>
      <c r="E128" s="30">
        <v>2</v>
      </c>
      <c r="F128" s="30">
        <v>1</v>
      </c>
      <c r="G128" s="30">
        <v>1</v>
      </c>
      <c r="H128" s="31">
        <v>2</v>
      </c>
      <c r="I128" s="31">
        <v>0</v>
      </c>
      <c r="J128" s="30">
        <v>0</v>
      </c>
      <c r="K128" s="50">
        <v>3</v>
      </c>
      <c r="L128" s="61">
        <f t="shared" si="9"/>
        <v>1</v>
      </c>
      <c r="M128" s="133">
        <v>1</v>
      </c>
      <c r="N128" s="134">
        <v>1</v>
      </c>
      <c r="O128" s="135">
        <v>1</v>
      </c>
      <c r="P128" s="131">
        <f t="shared" si="6"/>
        <v>2</v>
      </c>
      <c r="Q128" s="56">
        <v>2</v>
      </c>
      <c r="R128" s="59">
        <v>2</v>
      </c>
      <c r="S128" s="132">
        <f t="shared" si="11"/>
        <v>2</v>
      </c>
      <c r="T128" s="79">
        <v>2</v>
      </c>
      <c r="U128" s="80">
        <v>1</v>
      </c>
      <c r="V128" s="86">
        <v>0</v>
      </c>
      <c r="W128" s="125">
        <f t="shared" si="7"/>
        <v>20.777777778000001</v>
      </c>
      <c r="X128" s="126">
        <f t="shared" si="10"/>
        <v>10.777777778000001</v>
      </c>
      <c r="Y128" s="126"/>
      <c r="Z128" s="16" t="s">
        <v>494</v>
      </c>
      <c r="AA128" s="12" t="s">
        <v>493</v>
      </c>
      <c r="AC128" s="83" t="s">
        <v>454</v>
      </c>
      <c r="AD128" s="144">
        <v>2</v>
      </c>
      <c r="AE128" s="12" t="s">
        <v>495</v>
      </c>
      <c r="AF128" s="13" t="s">
        <v>481</v>
      </c>
    </row>
    <row r="129" spans="1:32" s="110" customFormat="1" x14ac:dyDescent="0.25">
      <c r="A129" s="37" t="s">
        <v>290</v>
      </c>
      <c r="B129" s="38" t="s">
        <v>289</v>
      </c>
      <c r="C129" s="39"/>
      <c r="D129" s="40"/>
      <c r="E129" s="40"/>
      <c r="F129" s="40"/>
      <c r="G129" s="40"/>
      <c r="H129" s="40"/>
      <c r="I129" s="40"/>
      <c r="J129" s="40"/>
      <c r="K129" s="40"/>
      <c r="L129" s="41"/>
      <c r="M129" s="122"/>
      <c r="N129" s="122"/>
      <c r="O129" s="122"/>
      <c r="P129" s="123"/>
      <c r="Q129" s="42"/>
      <c r="R129" s="42"/>
      <c r="S129" s="39"/>
      <c r="T129" s="43"/>
      <c r="U129" s="43"/>
      <c r="V129" s="73"/>
      <c r="W129" s="124"/>
      <c r="X129" s="125">
        <f t="shared" si="10"/>
        <v>0</v>
      </c>
      <c r="Y129" s="126"/>
      <c r="Z129" s="16" t="s">
        <v>496</v>
      </c>
      <c r="AA129" s="8"/>
      <c r="AC129" s="16" t="s">
        <v>456</v>
      </c>
      <c r="AD129" s="127">
        <v>2</v>
      </c>
      <c r="AE129" s="9" t="s">
        <v>497</v>
      </c>
      <c r="AF129" s="10" t="s">
        <v>485</v>
      </c>
    </row>
    <row r="130" spans="1:32" s="110" customFormat="1" ht="27" x14ac:dyDescent="0.25">
      <c r="A130" s="10" t="s">
        <v>454</v>
      </c>
      <c r="B130" s="11" t="s">
        <v>498</v>
      </c>
      <c r="C130" s="60">
        <f t="shared" si="8"/>
        <v>2</v>
      </c>
      <c r="D130" s="46">
        <v>2</v>
      </c>
      <c r="E130" s="30">
        <v>1</v>
      </c>
      <c r="F130" s="30">
        <v>2</v>
      </c>
      <c r="G130" s="30">
        <v>1</v>
      </c>
      <c r="H130" s="30">
        <v>2</v>
      </c>
      <c r="I130" s="31">
        <v>0</v>
      </c>
      <c r="J130" s="30">
        <v>0</v>
      </c>
      <c r="K130" s="50">
        <v>2</v>
      </c>
      <c r="L130" s="61">
        <f t="shared" si="9"/>
        <v>3</v>
      </c>
      <c r="M130" s="133">
        <v>3</v>
      </c>
      <c r="N130" s="134">
        <v>3</v>
      </c>
      <c r="O130" s="135">
        <v>2</v>
      </c>
      <c r="P130" s="131">
        <f t="shared" si="6"/>
        <v>1</v>
      </c>
      <c r="Q130" s="56">
        <v>1</v>
      </c>
      <c r="R130" s="59">
        <v>1</v>
      </c>
      <c r="S130" s="132">
        <f t="shared" si="11"/>
        <v>3</v>
      </c>
      <c r="T130" s="79">
        <v>1</v>
      </c>
      <c r="U130" s="80">
        <v>3</v>
      </c>
      <c r="V130" s="88">
        <v>2</v>
      </c>
      <c r="W130" s="125">
        <f t="shared" si="7"/>
        <v>26</v>
      </c>
      <c r="X130" s="126">
        <f t="shared" si="10"/>
        <v>10</v>
      </c>
      <c r="Y130" s="126"/>
      <c r="Z130" s="16" t="s">
        <v>499</v>
      </c>
      <c r="AA130" s="9" t="s">
        <v>498</v>
      </c>
      <c r="AC130" s="16" t="s">
        <v>343</v>
      </c>
      <c r="AD130" s="127">
        <v>0</v>
      </c>
      <c r="AE130" s="12" t="s">
        <v>500</v>
      </c>
      <c r="AF130" s="13" t="s">
        <v>479</v>
      </c>
    </row>
    <row r="131" spans="1:32" s="110" customFormat="1" ht="40.5" x14ac:dyDescent="0.25">
      <c r="A131" s="10" t="s">
        <v>456</v>
      </c>
      <c r="B131" s="11" t="s">
        <v>501</v>
      </c>
      <c r="C131" s="60">
        <f t="shared" si="8"/>
        <v>3</v>
      </c>
      <c r="D131" s="46">
        <v>3</v>
      </c>
      <c r="E131" s="30">
        <v>2</v>
      </c>
      <c r="F131" s="30">
        <v>3</v>
      </c>
      <c r="G131" s="30">
        <v>2</v>
      </c>
      <c r="H131" s="30">
        <v>2</v>
      </c>
      <c r="I131" s="31">
        <v>3</v>
      </c>
      <c r="J131" s="30">
        <v>3</v>
      </c>
      <c r="K131" s="50">
        <v>3</v>
      </c>
      <c r="L131" s="61">
        <f t="shared" si="9"/>
        <v>3</v>
      </c>
      <c r="M131" s="133">
        <v>3</v>
      </c>
      <c r="N131" s="134">
        <v>3</v>
      </c>
      <c r="O131" s="135">
        <v>2</v>
      </c>
      <c r="P131" s="131">
        <f t="shared" ref="P131:P194" si="12">MAX(Q131:R131)</f>
        <v>3</v>
      </c>
      <c r="Q131" s="56">
        <v>3</v>
      </c>
      <c r="R131" s="59">
        <v>3</v>
      </c>
      <c r="S131" s="132">
        <f t="shared" si="11"/>
        <v>3</v>
      </c>
      <c r="T131" s="79">
        <v>3</v>
      </c>
      <c r="U131" s="80">
        <v>1</v>
      </c>
      <c r="V131" s="88">
        <v>3</v>
      </c>
      <c r="W131" s="125">
        <f t="shared" ref="W131:W194" si="13">SUM(D131:K131,M131:O131,Q131:R131,T131:V131)</f>
        <v>42</v>
      </c>
      <c r="X131" s="126">
        <f t="shared" si="10"/>
        <v>21</v>
      </c>
      <c r="Y131" s="126"/>
      <c r="Z131" s="16" t="s">
        <v>502</v>
      </c>
      <c r="AA131" s="9" t="s">
        <v>501</v>
      </c>
      <c r="AC131" s="136" t="s">
        <v>373</v>
      </c>
      <c r="AD131" s="127">
        <v>2</v>
      </c>
      <c r="AE131" s="9" t="s">
        <v>498</v>
      </c>
      <c r="AF131" s="10" t="s">
        <v>454</v>
      </c>
    </row>
    <row r="132" spans="1:32" s="110" customFormat="1" ht="54" x14ac:dyDescent="0.25">
      <c r="A132" s="10" t="s">
        <v>343</v>
      </c>
      <c r="B132" s="11" t="s">
        <v>342</v>
      </c>
      <c r="C132" s="60">
        <f t="shared" ref="C132:C195" si="14">MAX(D132:K132)</f>
        <v>3</v>
      </c>
      <c r="D132" s="46">
        <v>3</v>
      </c>
      <c r="E132" s="30">
        <v>3</v>
      </c>
      <c r="F132" s="30">
        <v>3</v>
      </c>
      <c r="G132" s="30">
        <v>2</v>
      </c>
      <c r="H132" s="30">
        <v>3</v>
      </c>
      <c r="I132" s="31">
        <v>3</v>
      </c>
      <c r="J132" s="30">
        <v>3</v>
      </c>
      <c r="K132" s="50">
        <v>3</v>
      </c>
      <c r="L132" s="61">
        <f t="shared" ref="L132:L195" si="15">MAX(M132:N132)</f>
        <v>3</v>
      </c>
      <c r="M132" s="133">
        <v>3</v>
      </c>
      <c r="N132" s="134">
        <v>3</v>
      </c>
      <c r="O132" s="135">
        <v>0</v>
      </c>
      <c r="P132" s="131">
        <f t="shared" si="12"/>
        <v>3</v>
      </c>
      <c r="Q132" s="56">
        <v>3</v>
      </c>
      <c r="R132" s="59">
        <v>3</v>
      </c>
      <c r="S132" s="132">
        <f t="shared" si="11"/>
        <v>3</v>
      </c>
      <c r="T132" s="79">
        <v>3</v>
      </c>
      <c r="U132" s="80">
        <v>1</v>
      </c>
      <c r="V132" s="88">
        <v>3</v>
      </c>
      <c r="W132" s="125">
        <f t="shared" si="13"/>
        <v>42</v>
      </c>
      <c r="X132" s="126">
        <f t="shared" ref="X132:X195" si="16">SUM(D132:K132)</f>
        <v>23</v>
      </c>
      <c r="Y132" s="126"/>
      <c r="Z132" s="16" t="s">
        <v>503</v>
      </c>
      <c r="AA132" s="9" t="s">
        <v>342</v>
      </c>
      <c r="AC132" s="136" t="s">
        <v>465</v>
      </c>
      <c r="AD132" s="127">
        <v>2</v>
      </c>
      <c r="AE132" s="9" t="s">
        <v>457</v>
      </c>
      <c r="AF132" s="10" t="s">
        <v>423</v>
      </c>
    </row>
    <row r="133" spans="1:32" s="110" customFormat="1" ht="27" x14ac:dyDescent="0.25">
      <c r="A133" s="13" t="s">
        <v>373</v>
      </c>
      <c r="B133" s="14" t="s">
        <v>372</v>
      </c>
      <c r="C133" s="60">
        <f t="shared" si="14"/>
        <v>3</v>
      </c>
      <c r="D133" s="46">
        <v>2</v>
      </c>
      <c r="E133" s="30">
        <v>3</v>
      </c>
      <c r="F133" s="30">
        <v>3</v>
      </c>
      <c r="G133" s="30">
        <v>2</v>
      </c>
      <c r="H133" s="30">
        <v>2</v>
      </c>
      <c r="I133" s="31">
        <v>2</v>
      </c>
      <c r="J133" s="30">
        <v>3</v>
      </c>
      <c r="K133" s="50">
        <v>3</v>
      </c>
      <c r="L133" s="61">
        <f t="shared" si="15"/>
        <v>3</v>
      </c>
      <c r="M133" s="133">
        <v>3</v>
      </c>
      <c r="N133" s="134">
        <v>3</v>
      </c>
      <c r="O133" s="135">
        <v>2</v>
      </c>
      <c r="P133" s="131">
        <f t="shared" si="12"/>
        <v>3</v>
      </c>
      <c r="Q133" s="56">
        <v>3</v>
      </c>
      <c r="R133" s="59">
        <v>3</v>
      </c>
      <c r="S133" s="132">
        <f t="shared" ref="S133:S196" si="17">MAX(T133:V133)</f>
        <v>3</v>
      </c>
      <c r="T133" s="79">
        <v>3</v>
      </c>
      <c r="U133" s="80">
        <v>2</v>
      </c>
      <c r="V133" s="88">
        <v>3</v>
      </c>
      <c r="W133" s="125">
        <f t="shared" si="13"/>
        <v>42</v>
      </c>
      <c r="X133" s="126">
        <f t="shared" si="16"/>
        <v>20</v>
      </c>
      <c r="Y133" s="126"/>
      <c r="Z133" s="16" t="s">
        <v>504</v>
      </c>
      <c r="AA133" s="12" t="s">
        <v>372</v>
      </c>
      <c r="AC133" s="136" t="s">
        <v>287</v>
      </c>
      <c r="AD133" s="127">
        <v>2</v>
      </c>
      <c r="AE133" s="8" t="s">
        <v>443</v>
      </c>
      <c r="AF133" s="1" t="s">
        <v>442</v>
      </c>
    </row>
    <row r="134" spans="1:32" s="110" customFormat="1" ht="40.5" x14ac:dyDescent="0.25">
      <c r="A134" s="13" t="s">
        <v>465</v>
      </c>
      <c r="B134" s="14" t="s">
        <v>505</v>
      </c>
      <c r="C134" s="60">
        <f t="shared" si="14"/>
        <v>3</v>
      </c>
      <c r="D134" s="46">
        <v>1</v>
      </c>
      <c r="E134" s="30">
        <v>1</v>
      </c>
      <c r="F134" s="30">
        <v>1</v>
      </c>
      <c r="G134" s="30">
        <v>1</v>
      </c>
      <c r="H134" s="30">
        <v>3</v>
      </c>
      <c r="I134" s="31">
        <v>0</v>
      </c>
      <c r="J134" s="30">
        <v>1</v>
      </c>
      <c r="K134" s="50">
        <v>3</v>
      </c>
      <c r="L134" s="61">
        <f t="shared" si="15"/>
        <v>3</v>
      </c>
      <c r="M134" s="133">
        <v>1</v>
      </c>
      <c r="N134" s="134">
        <v>3</v>
      </c>
      <c r="O134" s="135">
        <v>2</v>
      </c>
      <c r="P134" s="131">
        <f t="shared" si="12"/>
        <v>3</v>
      </c>
      <c r="Q134" s="56">
        <v>3</v>
      </c>
      <c r="R134" s="59">
        <v>2</v>
      </c>
      <c r="S134" s="132">
        <f t="shared" si="17"/>
        <v>3</v>
      </c>
      <c r="T134" s="79">
        <v>2</v>
      </c>
      <c r="U134" s="80">
        <v>1</v>
      </c>
      <c r="V134" s="88">
        <v>3</v>
      </c>
      <c r="W134" s="125">
        <f t="shared" si="13"/>
        <v>28</v>
      </c>
      <c r="X134" s="126">
        <f t="shared" si="16"/>
        <v>11</v>
      </c>
      <c r="Y134" s="126"/>
      <c r="Z134" s="16" t="s">
        <v>506</v>
      </c>
      <c r="AA134" s="12" t="s">
        <v>505</v>
      </c>
      <c r="AC134" s="136" t="s">
        <v>471</v>
      </c>
      <c r="AD134" s="127">
        <v>2</v>
      </c>
      <c r="AE134" s="12" t="s">
        <v>185</v>
      </c>
      <c r="AF134" s="13" t="s">
        <v>169</v>
      </c>
    </row>
    <row r="135" spans="1:32" s="110" customFormat="1" ht="40.5" x14ac:dyDescent="0.25">
      <c r="A135" s="13" t="s">
        <v>287</v>
      </c>
      <c r="B135" s="14" t="s">
        <v>286</v>
      </c>
      <c r="C135" s="60">
        <f t="shared" si="14"/>
        <v>3</v>
      </c>
      <c r="D135" s="46">
        <v>2</v>
      </c>
      <c r="E135" s="30">
        <v>2</v>
      </c>
      <c r="F135" s="30">
        <v>3</v>
      </c>
      <c r="G135" s="30">
        <v>2</v>
      </c>
      <c r="H135" s="30">
        <v>3</v>
      </c>
      <c r="I135" s="31">
        <v>2</v>
      </c>
      <c r="J135" s="30">
        <v>3</v>
      </c>
      <c r="K135" s="50">
        <v>3</v>
      </c>
      <c r="L135" s="61">
        <f t="shared" si="15"/>
        <v>3</v>
      </c>
      <c r="M135" s="133">
        <v>3</v>
      </c>
      <c r="N135" s="134">
        <v>1</v>
      </c>
      <c r="O135" s="135">
        <v>2</v>
      </c>
      <c r="P135" s="131">
        <f t="shared" si="12"/>
        <v>1</v>
      </c>
      <c r="Q135" s="56">
        <v>1</v>
      </c>
      <c r="R135" s="59">
        <v>1</v>
      </c>
      <c r="S135" s="132">
        <f t="shared" si="17"/>
        <v>3</v>
      </c>
      <c r="T135" s="79">
        <v>3</v>
      </c>
      <c r="U135" s="80">
        <v>1</v>
      </c>
      <c r="V135" s="88">
        <v>0</v>
      </c>
      <c r="W135" s="125">
        <f t="shared" si="13"/>
        <v>32</v>
      </c>
      <c r="X135" s="126">
        <f t="shared" si="16"/>
        <v>20</v>
      </c>
      <c r="Y135" s="126"/>
      <c r="Z135" s="136" t="s">
        <v>507</v>
      </c>
      <c r="AA135" s="12" t="s">
        <v>286</v>
      </c>
      <c r="AC135" s="136" t="s">
        <v>475</v>
      </c>
      <c r="AD135" s="127">
        <v>2</v>
      </c>
      <c r="AE135" s="9" t="s">
        <v>154</v>
      </c>
      <c r="AF135" s="10" t="s">
        <v>126</v>
      </c>
    </row>
    <row r="136" spans="1:32" s="110" customFormat="1" ht="40.5" x14ac:dyDescent="0.25">
      <c r="A136" s="13" t="s">
        <v>471</v>
      </c>
      <c r="B136" s="14" t="s">
        <v>508</v>
      </c>
      <c r="C136" s="60">
        <f t="shared" si="14"/>
        <v>3</v>
      </c>
      <c r="D136" s="46">
        <v>3</v>
      </c>
      <c r="E136" s="30">
        <v>1</v>
      </c>
      <c r="F136" s="30">
        <v>2</v>
      </c>
      <c r="G136" s="30">
        <v>1</v>
      </c>
      <c r="H136" s="30">
        <v>2</v>
      </c>
      <c r="I136" s="31">
        <v>0</v>
      </c>
      <c r="J136" s="30">
        <v>2</v>
      </c>
      <c r="K136" s="50">
        <v>3</v>
      </c>
      <c r="L136" s="61">
        <f t="shared" si="15"/>
        <v>1</v>
      </c>
      <c r="M136" s="133">
        <v>1</v>
      </c>
      <c r="N136" s="134">
        <v>1</v>
      </c>
      <c r="O136" s="135">
        <v>2</v>
      </c>
      <c r="P136" s="131">
        <f t="shared" si="12"/>
        <v>1</v>
      </c>
      <c r="Q136" s="56">
        <v>1</v>
      </c>
      <c r="R136" s="59">
        <v>1</v>
      </c>
      <c r="S136" s="132">
        <f t="shared" si="17"/>
        <v>3</v>
      </c>
      <c r="T136" s="79">
        <v>2</v>
      </c>
      <c r="U136" s="80">
        <v>3</v>
      </c>
      <c r="V136" s="88">
        <v>2</v>
      </c>
      <c r="W136" s="125">
        <f t="shared" si="13"/>
        <v>27</v>
      </c>
      <c r="X136" s="126">
        <f t="shared" si="16"/>
        <v>14</v>
      </c>
      <c r="Y136" s="126"/>
      <c r="Z136" s="136" t="s">
        <v>509</v>
      </c>
      <c r="AA136" s="12" t="s">
        <v>508</v>
      </c>
      <c r="AC136" s="136" t="s">
        <v>479</v>
      </c>
      <c r="AD136" s="127">
        <v>2</v>
      </c>
      <c r="AE136" s="9" t="s">
        <v>510</v>
      </c>
      <c r="AF136" s="10" t="s">
        <v>494</v>
      </c>
    </row>
    <row r="137" spans="1:32" s="110" customFormat="1" ht="27" x14ac:dyDescent="0.25">
      <c r="A137" s="13" t="s">
        <v>475</v>
      </c>
      <c r="B137" s="14" t="s">
        <v>511</v>
      </c>
      <c r="C137" s="60">
        <f t="shared" si="14"/>
        <v>2</v>
      </c>
      <c r="D137" s="46">
        <v>1</v>
      </c>
      <c r="E137" s="30">
        <v>1</v>
      </c>
      <c r="F137" s="30">
        <v>1</v>
      </c>
      <c r="G137" s="30">
        <v>0</v>
      </c>
      <c r="H137" s="30">
        <v>1</v>
      </c>
      <c r="I137" s="31">
        <v>0</v>
      </c>
      <c r="J137" s="30">
        <v>2</v>
      </c>
      <c r="K137" s="50">
        <v>1</v>
      </c>
      <c r="L137" s="61">
        <f t="shared" si="15"/>
        <v>2</v>
      </c>
      <c r="M137" s="133">
        <v>1</v>
      </c>
      <c r="N137" s="134">
        <v>2</v>
      </c>
      <c r="O137" s="135">
        <v>2</v>
      </c>
      <c r="P137" s="131">
        <f t="shared" si="12"/>
        <v>1</v>
      </c>
      <c r="Q137" s="56">
        <v>1</v>
      </c>
      <c r="R137" s="59">
        <v>1</v>
      </c>
      <c r="S137" s="132">
        <f t="shared" si="17"/>
        <v>2</v>
      </c>
      <c r="T137" s="79">
        <v>1</v>
      </c>
      <c r="U137" s="80">
        <v>2</v>
      </c>
      <c r="V137" s="88">
        <v>2</v>
      </c>
      <c r="W137" s="125">
        <f t="shared" si="13"/>
        <v>19</v>
      </c>
      <c r="X137" s="126">
        <f t="shared" si="16"/>
        <v>7</v>
      </c>
      <c r="Y137" s="126"/>
      <c r="Z137" s="136" t="s">
        <v>512</v>
      </c>
      <c r="AA137" s="12" t="s">
        <v>511</v>
      </c>
      <c r="AC137" s="136" t="s">
        <v>481</v>
      </c>
      <c r="AD137" s="127">
        <v>2</v>
      </c>
      <c r="AE137" s="9" t="s">
        <v>513</v>
      </c>
      <c r="AF137" s="10" t="s">
        <v>496</v>
      </c>
    </row>
    <row r="138" spans="1:32" s="110" customFormat="1" ht="41.25" thickBot="1" x14ac:dyDescent="0.3">
      <c r="A138" s="13" t="s">
        <v>479</v>
      </c>
      <c r="B138" s="14" t="s">
        <v>500</v>
      </c>
      <c r="C138" s="60">
        <f t="shared" si="14"/>
        <v>1</v>
      </c>
      <c r="D138" s="46">
        <v>1</v>
      </c>
      <c r="E138" s="30">
        <v>1</v>
      </c>
      <c r="F138" s="30">
        <v>1</v>
      </c>
      <c r="G138" s="30">
        <v>0</v>
      </c>
      <c r="H138" s="30">
        <v>1</v>
      </c>
      <c r="I138" s="31">
        <v>0</v>
      </c>
      <c r="J138" s="30">
        <v>1</v>
      </c>
      <c r="K138" s="50">
        <v>1</v>
      </c>
      <c r="L138" s="61">
        <f t="shared" si="15"/>
        <v>2</v>
      </c>
      <c r="M138" s="133">
        <v>0</v>
      </c>
      <c r="N138" s="134">
        <v>2</v>
      </c>
      <c r="O138" s="135">
        <v>2</v>
      </c>
      <c r="P138" s="131">
        <f t="shared" si="12"/>
        <v>1</v>
      </c>
      <c r="Q138" s="56">
        <v>1</v>
      </c>
      <c r="R138" s="59">
        <v>1</v>
      </c>
      <c r="S138" s="132">
        <f t="shared" si="17"/>
        <v>3</v>
      </c>
      <c r="T138" s="79">
        <v>1</v>
      </c>
      <c r="U138" s="80">
        <v>2</v>
      </c>
      <c r="V138" s="88">
        <v>3</v>
      </c>
      <c r="W138" s="125">
        <f t="shared" si="13"/>
        <v>18</v>
      </c>
      <c r="X138" s="126">
        <f t="shared" si="16"/>
        <v>6</v>
      </c>
      <c r="Y138" s="126"/>
      <c r="Z138" s="136" t="s">
        <v>514</v>
      </c>
      <c r="AA138" s="12" t="s">
        <v>500</v>
      </c>
      <c r="AC138" s="136" t="s">
        <v>485</v>
      </c>
      <c r="AD138" s="127">
        <v>2</v>
      </c>
      <c r="AE138" s="9" t="s">
        <v>515</v>
      </c>
      <c r="AF138" s="10" t="s">
        <v>502</v>
      </c>
    </row>
    <row r="139" spans="1:32" s="110" customFormat="1" ht="27.75" thickBot="1" x14ac:dyDescent="0.3">
      <c r="A139" s="13" t="s">
        <v>481</v>
      </c>
      <c r="B139" s="14" t="s">
        <v>495</v>
      </c>
      <c r="C139" s="60">
        <f t="shared" si="14"/>
        <v>3</v>
      </c>
      <c r="D139" s="46">
        <v>1</v>
      </c>
      <c r="E139" s="30">
        <v>1</v>
      </c>
      <c r="F139" s="30">
        <v>1</v>
      </c>
      <c r="G139" s="30">
        <v>1</v>
      </c>
      <c r="H139" s="30">
        <v>1</v>
      </c>
      <c r="I139" s="31">
        <v>0</v>
      </c>
      <c r="J139" s="30">
        <v>3</v>
      </c>
      <c r="K139" s="50">
        <v>2</v>
      </c>
      <c r="L139" s="61">
        <f t="shared" si="15"/>
        <v>1</v>
      </c>
      <c r="M139" s="133">
        <v>0</v>
      </c>
      <c r="N139" s="134">
        <v>1</v>
      </c>
      <c r="O139" s="135">
        <v>2</v>
      </c>
      <c r="P139" s="131">
        <f t="shared" si="12"/>
        <v>1</v>
      </c>
      <c r="Q139" s="56">
        <v>1</v>
      </c>
      <c r="R139" s="59">
        <v>1</v>
      </c>
      <c r="S139" s="132">
        <f t="shared" si="17"/>
        <v>3</v>
      </c>
      <c r="T139" s="79">
        <v>2</v>
      </c>
      <c r="U139" s="80">
        <v>1</v>
      </c>
      <c r="V139" s="88">
        <v>3</v>
      </c>
      <c r="W139" s="125">
        <f t="shared" si="13"/>
        <v>21</v>
      </c>
      <c r="X139" s="126">
        <f t="shared" si="16"/>
        <v>10</v>
      </c>
      <c r="Y139" s="137"/>
      <c r="Z139" s="149" t="s">
        <v>516</v>
      </c>
      <c r="AA139" s="12" t="s">
        <v>495</v>
      </c>
      <c r="AC139" s="136" t="s">
        <v>486</v>
      </c>
      <c r="AD139" s="127">
        <v>2</v>
      </c>
      <c r="AE139" s="9" t="s">
        <v>517</v>
      </c>
      <c r="AF139" s="10" t="s">
        <v>503</v>
      </c>
    </row>
    <row r="140" spans="1:32" s="110" customFormat="1" x14ac:dyDescent="0.25">
      <c r="A140" s="13" t="s">
        <v>485</v>
      </c>
      <c r="B140" s="14" t="s">
        <v>497</v>
      </c>
      <c r="C140" s="60">
        <f t="shared" si="14"/>
        <v>3</v>
      </c>
      <c r="D140" s="46">
        <v>1</v>
      </c>
      <c r="E140" s="30">
        <v>1</v>
      </c>
      <c r="F140" s="30">
        <v>1</v>
      </c>
      <c r="G140" s="30">
        <v>1</v>
      </c>
      <c r="H140" s="30">
        <v>1</v>
      </c>
      <c r="I140" s="31">
        <v>1</v>
      </c>
      <c r="J140" s="30">
        <v>3</v>
      </c>
      <c r="K140" s="50">
        <v>2</v>
      </c>
      <c r="L140" s="61">
        <f t="shared" si="15"/>
        <v>3</v>
      </c>
      <c r="M140" s="133">
        <v>0</v>
      </c>
      <c r="N140" s="134">
        <v>3</v>
      </c>
      <c r="O140" s="135">
        <v>2</v>
      </c>
      <c r="P140" s="131">
        <f t="shared" si="12"/>
        <v>1</v>
      </c>
      <c r="Q140" s="56">
        <v>1</v>
      </c>
      <c r="R140" s="59">
        <v>1</v>
      </c>
      <c r="S140" s="132">
        <f t="shared" si="17"/>
        <v>3</v>
      </c>
      <c r="T140" s="79">
        <v>2</v>
      </c>
      <c r="U140" s="80">
        <v>1</v>
      </c>
      <c r="V140" s="88">
        <v>3</v>
      </c>
      <c r="W140" s="125">
        <f t="shared" si="13"/>
        <v>24</v>
      </c>
      <c r="X140" s="126">
        <f t="shared" si="16"/>
        <v>11</v>
      </c>
      <c r="Y140" s="126"/>
      <c r="Z140" s="150" t="s">
        <v>518</v>
      </c>
      <c r="AA140" s="12" t="s">
        <v>497</v>
      </c>
      <c r="AC140" s="136" t="s">
        <v>194</v>
      </c>
      <c r="AD140" s="127">
        <v>2</v>
      </c>
      <c r="AE140" s="9" t="s">
        <v>519</v>
      </c>
      <c r="AF140" s="10" t="s">
        <v>506</v>
      </c>
    </row>
    <row r="141" spans="1:32" s="110" customFormat="1" ht="15.75" thickBot="1" x14ac:dyDescent="0.3">
      <c r="A141" s="13" t="s">
        <v>486</v>
      </c>
      <c r="B141" s="14" t="s">
        <v>520</v>
      </c>
      <c r="C141" s="60">
        <f t="shared" si="14"/>
        <v>3</v>
      </c>
      <c r="D141" s="46">
        <v>2</v>
      </c>
      <c r="E141" s="30">
        <v>2</v>
      </c>
      <c r="F141" s="30">
        <v>3</v>
      </c>
      <c r="G141" s="30">
        <v>2</v>
      </c>
      <c r="H141" s="30">
        <v>2</v>
      </c>
      <c r="I141" s="31">
        <v>3</v>
      </c>
      <c r="J141" s="30">
        <v>3</v>
      </c>
      <c r="K141" s="50">
        <v>3</v>
      </c>
      <c r="L141" s="61">
        <f t="shared" si="15"/>
        <v>2</v>
      </c>
      <c r="M141" s="133">
        <v>0</v>
      </c>
      <c r="N141" s="134">
        <v>2</v>
      </c>
      <c r="O141" s="135">
        <v>2</v>
      </c>
      <c r="P141" s="131">
        <f t="shared" si="12"/>
        <v>2</v>
      </c>
      <c r="Q141" s="56">
        <v>2</v>
      </c>
      <c r="R141" s="59">
        <v>2</v>
      </c>
      <c r="S141" s="132">
        <f t="shared" si="17"/>
        <v>3</v>
      </c>
      <c r="T141" s="79">
        <v>3</v>
      </c>
      <c r="U141" s="80">
        <v>1</v>
      </c>
      <c r="V141" s="88">
        <v>3</v>
      </c>
      <c r="W141" s="125">
        <f t="shared" si="13"/>
        <v>35</v>
      </c>
      <c r="X141" s="126">
        <f t="shared" si="16"/>
        <v>20</v>
      </c>
      <c r="Y141" s="126"/>
      <c r="Z141" s="136" t="s">
        <v>521</v>
      </c>
      <c r="AA141" s="12" t="s">
        <v>520</v>
      </c>
      <c r="AC141" s="16" t="s">
        <v>492</v>
      </c>
      <c r="AD141" s="127"/>
      <c r="AE141" s="12" t="s">
        <v>522</v>
      </c>
      <c r="AF141" s="13" t="s">
        <v>509</v>
      </c>
    </row>
    <row r="142" spans="1:32" s="110" customFormat="1" ht="27.75" thickBot="1" x14ac:dyDescent="0.3">
      <c r="A142" s="13" t="s">
        <v>194</v>
      </c>
      <c r="B142" s="14" t="s">
        <v>193</v>
      </c>
      <c r="C142" s="60">
        <f t="shared" si="14"/>
        <v>3</v>
      </c>
      <c r="D142" s="46">
        <v>3</v>
      </c>
      <c r="E142" s="30">
        <v>1</v>
      </c>
      <c r="F142" s="30" t="s">
        <v>65</v>
      </c>
      <c r="G142" s="30" t="s">
        <v>65</v>
      </c>
      <c r="H142" s="30">
        <v>3</v>
      </c>
      <c r="I142" s="31">
        <v>3</v>
      </c>
      <c r="J142" s="30">
        <v>1</v>
      </c>
      <c r="K142" s="50">
        <v>2</v>
      </c>
      <c r="L142" s="61">
        <f t="shared" si="15"/>
        <v>1</v>
      </c>
      <c r="M142" s="133">
        <v>0</v>
      </c>
      <c r="N142" s="134">
        <v>1</v>
      </c>
      <c r="O142" s="135">
        <v>2</v>
      </c>
      <c r="P142" s="131">
        <f t="shared" si="12"/>
        <v>1</v>
      </c>
      <c r="Q142" s="56">
        <v>1</v>
      </c>
      <c r="R142" s="59">
        <v>1</v>
      </c>
      <c r="S142" s="132">
        <f t="shared" si="17"/>
        <v>3</v>
      </c>
      <c r="T142" s="79">
        <v>2</v>
      </c>
      <c r="U142" s="80">
        <v>3</v>
      </c>
      <c r="V142" s="88">
        <v>3</v>
      </c>
      <c r="W142" s="125">
        <f t="shared" si="13"/>
        <v>26</v>
      </c>
      <c r="X142" s="126">
        <f t="shared" si="16"/>
        <v>13</v>
      </c>
      <c r="Y142" s="126"/>
      <c r="Z142" s="136" t="s">
        <v>523</v>
      </c>
      <c r="AA142" s="12" t="s">
        <v>193</v>
      </c>
      <c r="AC142" s="120"/>
      <c r="AD142" s="121"/>
      <c r="AE142" s="12" t="s">
        <v>524</v>
      </c>
      <c r="AF142" s="13" t="s">
        <v>512</v>
      </c>
    </row>
    <row r="143" spans="1:32" s="110" customFormat="1" ht="27" x14ac:dyDescent="0.25">
      <c r="A143" s="10" t="s">
        <v>492</v>
      </c>
      <c r="B143" s="11" t="s">
        <v>525</v>
      </c>
      <c r="C143" s="60">
        <f t="shared" si="14"/>
        <v>2</v>
      </c>
      <c r="D143" s="46">
        <v>1.923076923</v>
      </c>
      <c r="E143" s="30">
        <v>2</v>
      </c>
      <c r="F143" s="30">
        <v>2</v>
      </c>
      <c r="G143" s="30">
        <v>1</v>
      </c>
      <c r="H143" s="30">
        <v>2</v>
      </c>
      <c r="I143" s="30">
        <v>1</v>
      </c>
      <c r="J143" s="30">
        <v>1.461538462</v>
      </c>
      <c r="K143" s="50">
        <v>2</v>
      </c>
      <c r="L143" s="61">
        <f t="shared" si="15"/>
        <v>2</v>
      </c>
      <c r="M143" s="133">
        <v>2</v>
      </c>
      <c r="N143" s="134">
        <v>2</v>
      </c>
      <c r="O143" s="135">
        <v>2</v>
      </c>
      <c r="P143" s="131">
        <f t="shared" si="12"/>
        <v>2</v>
      </c>
      <c r="Q143" s="56">
        <v>2</v>
      </c>
      <c r="R143" s="59">
        <v>2</v>
      </c>
      <c r="S143" s="132">
        <f t="shared" si="17"/>
        <v>2</v>
      </c>
      <c r="T143" s="79">
        <v>2</v>
      </c>
      <c r="U143" s="80">
        <v>1</v>
      </c>
      <c r="V143" s="88">
        <v>0</v>
      </c>
      <c r="W143" s="125">
        <f t="shared" si="13"/>
        <v>26.384615385</v>
      </c>
      <c r="X143" s="126">
        <f t="shared" si="16"/>
        <v>13.384615385</v>
      </c>
      <c r="Y143" s="126"/>
      <c r="Z143" s="136" t="s">
        <v>526</v>
      </c>
      <c r="AA143" s="9" t="s">
        <v>525</v>
      </c>
      <c r="AC143" s="83" t="s">
        <v>494</v>
      </c>
      <c r="AD143" s="144">
        <v>1</v>
      </c>
      <c r="AE143" s="12" t="s">
        <v>527</v>
      </c>
      <c r="AF143" s="13" t="s">
        <v>528</v>
      </c>
    </row>
    <row r="144" spans="1:32" s="110" customFormat="1" ht="27" x14ac:dyDescent="0.25">
      <c r="A144" s="37" t="s">
        <v>529</v>
      </c>
      <c r="B144" s="38" t="s">
        <v>530</v>
      </c>
      <c r="C144" s="39"/>
      <c r="D144" s="40"/>
      <c r="E144" s="40"/>
      <c r="F144" s="40"/>
      <c r="G144" s="40"/>
      <c r="H144" s="40"/>
      <c r="I144" s="40"/>
      <c r="J144" s="40"/>
      <c r="K144" s="40"/>
      <c r="L144" s="41"/>
      <c r="M144" s="122"/>
      <c r="N144" s="122"/>
      <c r="O144" s="122"/>
      <c r="P144" s="123"/>
      <c r="Q144" s="42"/>
      <c r="R144" s="42"/>
      <c r="S144" s="39"/>
      <c r="T144" s="43"/>
      <c r="U144" s="43"/>
      <c r="V144" s="73"/>
      <c r="W144" s="124"/>
      <c r="X144" s="125">
        <f t="shared" si="16"/>
        <v>0</v>
      </c>
      <c r="Y144" s="126"/>
      <c r="Z144" s="16" t="s">
        <v>531</v>
      </c>
      <c r="AA144" s="8"/>
      <c r="AC144" s="16" t="s">
        <v>496</v>
      </c>
      <c r="AD144" s="127">
        <v>1</v>
      </c>
      <c r="AE144" s="9" t="s">
        <v>532</v>
      </c>
      <c r="AF144" s="10" t="s">
        <v>514</v>
      </c>
    </row>
    <row r="145" spans="1:32" s="110" customFormat="1" ht="40.5" x14ac:dyDescent="0.25">
      <c r="A145" s="10" t="s">
        <v>494</v>
      </c>
      <c r="B145" s="11" t="s">
        <v>510</v>
      </c>
      <c r="C145" s="60">
        <f t="shared" si="14"/>
        <v>3</v>
      </c>
      <c r="D145" s="46">
        <v>2</v>
      </c>
      <c r="E145" s="30">
        <v>2</v>
      </c>
      <c r="F145" s="30">
        <v>2</v>
      </c>
      <c r="G145" s="30">
        <v>2</v>
      </c>
      <c r="H145" s="30">
        <v>1</v>
      </c>
      <c r="I145" s="31">
        <v>2</v>
      </c>
      <c r="J145" s="30">
        <v>3</v>
      </c>
      <c r="K145" s="50">
        <v>2</v>
      </c>
      <c r="L145" s="61">
        <f t="shared" si="15"/>
        <v>2</v>
      </c>
      <c r="M145" s="133">
        <v>1</v>
      </c>
      <c r="N145" s="134">
        <v>2</v>
      </c>
      <c r="O145" s="135">
        <v>1</v>
      </c>
      <c r="P145" s="131">
        <f t="shared" si="12"/>
        <v>1</v>
      </c>
      <c r="Q145" s="56">
        <v>1</v>
      </c>
      <c r="R145" s="59">
        <v>1</v>
      </c>
      <c r="S145" s="132">
        <f t="shared" si="17"/>
        <v>3</v>
      </c>
      <c r="T145" s="79">
        <v>1</v>
      </c>
      <c r="U145" s="80">
        <v>1</v>
      </c>
      <c r="V145" s="86">
        <v>3</v>
      </c>
      <c r="W145" s="125">
        <f t="shared" si="13"/>
        <v>27</v>
      </c>
      <c r="X145" s="126">
        <f t="shared" si="16"/>
        <v>16</v>
      </c>
      <c r="Y145" s="126"/>
      <c r="Z145" s="136" t="s">
        <v>528</v>
      </c>
      <c r="AA145" s="9" t="s">
        <v>510</v>
      </c>
      <c r="AC145" s="16" t="s">
        <v>499</v>
      </c>
      <c r="AD145" s="144">
        <v>1</v>
      </c>
      <c r="AE145" s="12" t="s">
        <v>533</v>
      </c>
      <c r="AF145" s="13" t="s">
        <v>516</v>
      </c>
    </row>
    <row r="146" spans="1:32" s="110" customFormat="1" ht="27" x14ac:dyDescent="0.25">
      <c r="A146" s="10" t="s">
        <v>496</v>
      </c>
      <c r="B146" s="11" t="s">
        <v>513</v>
      </c>
      <c r="C146" s="60">
        <f t="shared" si="14"/>
        <v>3</v>
      </c>
      <c r="D146" s="46">
        <v>3</v>
      </c>
      <c r="E146" s="30">
        <v>3</v>
      </c>
      <c r="F146" s="30">
        <v>3</v>
      </c>
      <c r="G146" s="30">
        <v>0</v>
      </c>
      <c r="H146" s="30">
        <v>2</v>
      </c>
      <c r="I146" s="31">
        <v>0</v>
      </c>
      <c r="J146" s="30">
        <v>0</v>
      </c>
      <c r="K146" s="50">
        <v>3</v>
      </c>
      <c r="L146" s="61">
        <f t="shared" si="15"/>
        <v>2</v>
      </c>
      <c r="M146" s="133">
        <v>1</v>
      </c>
      <c r="N146" s="134">
        <v>2</v>
      </c>
      <c r="O146" s="135">
        <v>1</v>
      </c>
      <c r="P146" s="131">
        <f t="shared" si="12"/>
        <v>3</v>
      </c>
      <c r="Q146" s="56">
        <v>3</v>
      </c>
      <c r="R146" s="59">
        <v>3</v>
      </c>
      <c r="S146" s="132">
        <f t="shared" si="17"/>
        <v>1</v>
      </c>
      <c r="T146" s="79">
        <v>1</v>
      </c>
      <c r="U146" s="80">
        <v>1</v>
      </c>
      <c r="V146" s="86">
        <v>0</v>
      </c>
      <c r="W146" s="125">
        <f t="shared" si="13"/>
        <v>26</v>
      </c>
      <c r="X146" s="126">
        <f t="shared" si="16"/>
        <v>14</v>
      </c>
      <c r="Y146" s="126"/>
      <c r="Z146" s="16" t="s">
        <v>534</v>
      </c>
      <c r="AA146" s="9" t="s">
        <v>513</v>
      </c>
      <c r="AC146" s="16" t="s">
        <v>502</v>
      </c>
      <c r="AD146" s="144">
        <v>1</v>
      </c>
      <c r="AE146" s="9" t="s">
        <v>374</v>
      </c>
      <c r="AF146" s="10" t="s">
        <v>334</v>
      </c>
    </row>
    <row r="147" spans="1:32" s="110" customFormat="1" ht="40.5" x14ac:dyDescent="0.25">
      <c r="A147" s="10" t="s">
        <v>499</v>
      </c>
      <c r="B147" s="11" t="s">
        <v>535</v>
      </c>
      <c r="C147" s="60">
        <f t="shared" si="14"/>
        <v>3</v>
      </c>
      <c r="D147" s="46">
        <v>2</v>
      </c>
      <c r="E147" s="30">
        <v>2</v>
      </c>
      <c r="F147" s="30">
        <v>2</v>
      </c>
      <c r="G147" s="30">
        <v>2</v>
      </c>
      <c r="H147" s="30">
        <v>1</v>
      </c>
      <c r="I147" s="31">
        <v>3</v>
      </c>
      <c r="J147" s="30">
        <v>3</v>
      </c>
      <c r="K147" s="50">
        <v>3</v>
      </c>
      <c r="L147" s="61">
        <f t="shared" si="15"/>
        <v>1</v>
      </c>
      <c r="M147" s="133">
        <v>1</v>
      </c>
      <c r="N147" s="134">
        <v>1</v>
      </c>
      <c r="O147" s="135">
        <v>1</v>
      </c>
      <c r="P147" s="131">
        <f t="shared" si="12"/>
        <v>3</v>
      </c>
      <c r="Q147" s="56">
        <v>3</v>
      </c>
      <c r="R147" s="59">
        <v>3</v>
      </c>
      <c r="S147" s="132">
        <f t="shared" si="17"/>
        <v>3</v>
      </c>
      <c r="T147" s="79">
        <v>3</v>
      </c>
      <c r="U147" s="80">
        <v>1</v>
      </c>
      <c r="V147" s="86">
        <v>0</v>
      </c>
      <c r="W147" s="125">
        <f t="shared" si="13"/>
        <v>31</v>
      </c>
      <c r="X147" s="126">
        <f t="shared" si="16"/>
        <v>18</v>
      </c>
      <c r="Y147" s="126"/>
      <c r="Z147" s="16" t="s">
        <v>536</v>
      </c>
      <c r="AA147" s="9" t="s">
        <v>535</v>
      </c>
      <c r="AC147" s="16" t="s">
        <v>503</v>
      </c>
      <c r="AD147" s="144">
        <v>1</v>
      </c>
      <c r="AE147" s="12" t="s">
        <v>537</v>
      </c>
      <c r="AF147" s="13" t="s">
        <v>518</v>
      </c>
    </row>
    <row r="148" spans="1:32" s="110" customFormat="1" ht="40.5" x14ac:dyDescent="0.25">
      <c r="A148" s="10" t="s">
        <v>502</v>
      </c>
      <c r="B148" s="11" t="s">
        <v>515</v>
      </c>
      <c r="C148" s="60">
        <f t="shared" si="14"/>
        <v>3</v>
      </c>
      <c r="D148" s="46">
        <v>3</v>
      </c>
      <c r="E148" s="30">
        <v>3</v>
      </c>
      <c r="F148" s="30">
        <v>3</v>
      </c>
      <c r="G148" s="30">
        <v>0</v>
      </c>
      <c r="H148" s="30">
        <v>1</v>
      </c>
      <c r="I148" s="31">
        <v>2</v>
      </c>
      <c r="J148" s="30">
        <v>0</v>
      </c>
      <c r="K148" s="50">
        <v>3</v>
      </c>
      <c r="L148" s="61">
        <f t="shared" si="15"/>
        <v>1</v>
      </c>
      <c r="M148" s="133">
        <v>1</v>
      </c>
      <c r="N148" s="134">
        <v>1</v>
      </c>
      <c r="O148" s="135">
        <v>1</v>
      </c>
      <c r="P148" s="131">
        <f t="shared" si="12"/>
        <v>1</v>
      </c>
      <c r="Q148" s="56">
        <v>1</v>
      </c>
      <c r="R148" s="59">
        <v>1</v>
      </c>
      <c r="S148" s="132">
        <f t="shared" si="17"/>
        <v>1</v>
      </c>
      <c r="T148" s="79">
        <v>1</v>
      </c>
      <c r="U148" s="80">
        <v>1</v>
      </c>
      <c r="V148" s="86">
        <v>0</v>
      </c>
      <c r="W148" s="125">
        <f t="shared" si="13"/>
        <v>22</v>
      </c>
      <c r="X148" s="126">
        <f t="shared" si="16"/>
        <v>15</v>
      </c>
      <c r="Y148" s="126"/>
      <c r="Z148" s="16" t="s">
        <v>352</v>
      </c>
      <c r="AA148" s="9" t="s">
        <v>515</v>
      </c>
      <c r="AC148" s="16" t="s">
        <v>504</v>
      </c>
      <c r="AD148" s="127">
        <v>3</v>
      </c>
      <c r="AE148" s="12" t="s">
        <v>538</v>
      </c>
      <c r="AF148" s="13" t="s">
        <v>521</v>
      </c>
    </row>
    <row r="149" spans="1:32" s="110" customFormat="1" x14ac:dyDescent="0.25">
      <c r="A149" s="10" t="s">
        <v>503</v>
      </c>
      <c r="B149" s="11" t="s">
        <v>517</v>
      </c>
      <c r="C149" s="60">
        <f t="shared" si="14"/>
        <v>3</v>
      </c>
      <c r="D149" s="46">
        <v>3</v>
      </c>
      <c r="E149" s="30">
        <v>2</v>
      </c>
      <c r="F149" s="30" t="s">
        <v>65</v>
      </c>
      <c r="G149" s="30">
        <v>2</v>
      </c>
      <c r="H149" s="30">
        <v>2</v>
      </c>
      <c r="I149" s="31">
        <v>2</v>
      </c>
      <c r="J149" s="30">
        <v>0</v>
      </c>
      <c r="K149" s="50">
        <v>3</v>
      </c>
      <c r="L149" s="61">
        <f t="shared" si="15"/>
        <v>3</v>
      </c>
      <c r="M149" s="133">
        <v>1</v>
      </c>
      <c r="N149" s="134">
        <v>3</v>
      </c>
      <c r="O149" s="135">
        <v>1</v>
      </c>
      <c r="P149" s="131">
        <f t="shared" si="12"/>
        <v>3</v>
      </c>
      <c r="Q149" s="56">
        <v>2</v>
      </c>
      <c r="R149" s="59">
        <v>3</v>
      </c>
      <c r="S149" s="132">
        <f t="shared" si="17"/>
        <v>3</v>
      </c>
      <c r="T149" s="79">
        <v>3</v>
      </c>
      <c r="U149" s="80">
        <v>1</v>
      </c>
      <c r="V149" s="86">
        <v>0</v>
      </c>
      <c r="W149" s="125">
        <f t="shared" si="13"/>
        <v>28</v>
      </c>
      <c r="X149" s="126">
        <f t="shared" si="16"/>
        <v>14</v>
      </c>
      <c r="Y149" s="126"/>
      <c r="Z149" s="16" t="s">
        <v>469</v>
      </c>
      <c r="AA149" s="9" t="s">
        <v>517</v>
      </c>
      <c r="AC149" s="16" t="s">
        <v>506</v>
      </c>
      <c r="AD149" s="127">
        <v>1</v>
      </c>
      <c r="AE149" s="12" t="s">
        <v>539</v>
      </c>
      <c r="AF149" s="13" t="s">
        <v>531</v>
      </c>
    </row>
    <row r="150" spans="1:32" s="110" customFormat="1" ht="40.5" x14ac:dyDescent="0.25">
      <c r="A150" s="10" t="s">
        <v>504</v>
      </c>
      <c r="B150" s="11" t="s">
        <v>540</v>
      </c>
      <c r="C150" s="60">
        <f t="shared" si="14"/>
        <v>3</v>
      </c>
      <c r="D150" s="46">
        <v>3</v>
      </c>
      <c r="E150" s="30">
        <v>2</v>
      </c>
      <c r="F150" s="30">
        <v>3</v>
      </c>
      <c r="G150" s="30">
        <v>2</v>
      </c>
      <c r="H150" s="30">
        <v>2</v>
      </c>
      <c r="I150" s="31">
        <v>3</v>
      </c>
      <c r="J150" s="30">
        <v>3</v>
      </c>
      <c r="K150" s="50">
        <v>3</v>
      </c>
      <c r="L150" s="61">
        <f t="shared" si="15"/>
        <v>3</v>
      </c>
      <c r="M150" s="133">
        <v>1</v>
      </c>
      <c r="N150" s="134">
        <v>3</v>
      </c>
      <c r="O150" s="135">
        <v>3</v>
      </c>
      <c r="P150" s="131">
        <f t="shared" si="12"/>
        <v>3</v>
      </c>
      <c r="Q150" s="56">
        <v>2</v>
      </c>
      <c r="R150" s="59">
        <v>3</v>
      </c>
      <c r="S150" s="132">
        <f t="shared" si="17"/>
        <v>3</v>
      </c>
      <c r="T150" s="79">
        <v>3</v>
      </c>
      <c r="U150" s="80">
        <v>1</v>
      </c>
      <c r="V150" s="86">
        <v>3</v>
      </c>
      <c r="W150" s="125">
        <f t="shared" si="13"/>
        <v>40</v>
      </c>
      <c r="X150" s="126">
        <f t="shared" si="16"/>
        <v>21</v>
      </c>
      <c r="Y150" s="126"/>
      <c r="Z150" s="16" t="s">
        <v>467</v>
      </c>
      <c r="AA150" s="9" t="s">
        <v>540</v>
      </c>
      <c r="AC150" s="136" t="s">
        <v>507</v>
      </c>
      <c r="AD150" s="127">
        <v>1</v>
      </c>
      <c r="AE150" s="9" t="s">
        <v>535</v>
      </c>
      <c r="AF150" s="10" t="s">
        <v>499</v>
      </c>
    </row>
    <row r="151" spans="1:32" s="110" customFormat="1" ht="27" x14ac:dyDescent="0.25">
      <c r="A151" s="10" t="s">
        <v>506</v>
      </c>
      <c r="B151" s="11" t="s">
        <v>519</v>
      </c>
      <c r="C151" s="60">
        <f t="shared" si="14"/>
        <v>3</v>
      </c>
      <c r="D151" s="46">
        <v>3</v>
      </c>
      <c r="E151" s="30">
        <v>3</v>
      </c>
      <c r="F151" s="30">
        <v>2</v>
      </c>
      <c r="G151" s="30">
        <v>2</v>
      </c>
      <c r="H151" s="30">
        <v>3</v>
      </c>
      <c r="I151" s="31">
        <v>3</v>
      </c>
      <c r="J151" s="30">
        <v>3</v>
      </c>
      <c r="K151" s="50">
        <v>3</v>
      </c>
      <c r="L151" s="61">
        <f t="shared" si="15"/>
        <v>1</v>
      </c>
      <c r="M151" s="133">
        <v>1</v>
      </c>
      <c r="N151" s="134">
        <v>1</v>
      </c>
      <c r="O151" s="135">
        <v>1</v>
      </c>
      <c r="P151" s="131">
        <f t="shared" si="12"/>
        <v>3</v>
      </c>
      <c r="Q151" s="56">
        <v>2</v>
      </c>
      <c r="R151" s="59">
        <v>3</v>
      </c>
      <c r="S151" s="132">
        <f t="shared" si="17"/>
        <v>3</v>
      </c>
      <c r="T151" s="79">
        <v>3</v>
      </c>
      <c r="U151" s="80">
        <v>1</v>
      </c>
      <c r="V151" s="86">
        <v>0</v>
      </c>
      <c r="W151" s="125">
        <f t="shared" si="13"/>
        <v>34</v>
      </c>
      <c r="X151" s="126">
        <f t="shared" si="16"/>
        <v>22</v>
      </c>
      <c r="Y151" s="126"/>
      <c r="Z151" s="16" t="s">
        <v>541</v>
      </c>
      <c r="AA151" s="9" t="s">
        <v>519</v>
      </c>
      <c r="AC151" s="136" t="s">
        <v>509</v>
      </c>
      <c r="AD151" s="127">
        <v>1</v>
      </c>
      <c r="AE151" s="9" t="s">
        <v>540</v>
      </c>
      <c r="AF151" s="10" t="s">
        <v>504</v>
      </c>
    </row>
    <row r="152" spans="1:32" s="110" customFormat="1" ht="27" x14ac:dyDescent="0.25">
      <c r="A152" s="13" t="s">
        <v>507</v>
      </c>
      <c r="B152" s="14" t="s">
        <v>542</v>
      </c>
      <c r="C152" s="60">
        <f t="shared" si="14"/>
        <v>3</v>
      </c>
      <c r="D152" s="46">
        <v>2</v>
      </c>
      <c r="E152" s="30">
        <v>2</v>
      </c>
      <c r="F152" s="30">
        <v>0</v>
      </c>
      <c r="G152" s="30">
        <v>0</v>
      </c>
      <c r="H152" s="30">
        <v>0</v>
      </c>
      <c r="I152" s="31">
        <v>3</v>
      </c>
      <c r="J152" s="30">
        <v>2</v>
      </c>
      <c r="K152" s="50">
        <v>2</v>
      </c>
      <c r="L152" s="61">
        <f t="shared" si="15"/>
        <v>3</v>
      </c>
      <c r="M152" s="133">
        <v>3</v>
      </c>
      <c r="N152" s="134">
        <v>3</v>
      </c>
      <c r="O152" s="135">
        <v>1</v>
      </c>
      <c r="P152" s="131">
        <f t="shared" si="12"/>
        <v>2</v>
      </c>
      <c r="Q152" s="56">
        <v>2</v>
      </c>
      <c r="R152" s="59">
        <v>1</v>
      </c>
      <c r="S152" s="132">
        <f t="shared" si="17"/>
        <v>2</v>
      </c>
      <c r="T152" s="79">
        <v>1</v>
      </c>
      <c r="U152" s="80">
        <v>1</v>
      </c>
      <c r="V152" s="86">
        <v>2</v>
      </c>
      <c r="W152" s="125">
        <f t="shared" si="13"/>
        <v>25</v>
      </c>
      <c r="X152" s="126">
        <f t="shared" si="16"/>
        <v>11</v>
      </c>
      <c r="Y152" s="126"/>
      <c r="Z152" s="16" t="s">
        <v>543</v>
      </c>
      <c r="AA152" s="12" t="s">
        <v>542</v>
      </c>
      <c r="AC152" s="136" t="s">
        <v>512</v>
      </c>
      <c r="AD152" s="127">
        <v>1</v>
      </c>
      <c r="AE152" s="8" t="s">
        <v>530</v>
      </c>
      <c r="AF152" s="1" t="s">
        <v>529</v>
      </c>
    </row>
    <row r="153" spans="1:32" s="110" customFormat="1" ht="27" x14ac:dyDescent="0.25">
      <c r="A153" s="13" t="s">
        <v>509</v>
      </c>
      <c r="B153" s="14" t="s">
        <v>522</v>
      </c>
      <c r="C153" s="60">
        <f t="shared" si="14"/>
        <v>3</v>
      </c>
      <c r="D153" s="46">
        <v>2</v>
      </c>
      <c r="E153" s="30">
        <v>3</v>
      </c>
      <c r="F153" s="30">
        <v>3</v>
      </c>
      <c r="G153" s="30">
        <v>1</v>
      </c>
      <c r="H153" s="30">
        <v>1</v>
      </c>
      <c r="I153" s="31">
        <v>1</v>
      </c>
      <c r="J153" s="30">
        <v>3</v>
      </c>
      <c r="K153" s="50">
        <v>3</v>
      </c>
      <c r="L153" s="61">
        <f t="shared" si="15"/>
        <v>2</v>
      </c>
      <c r="M153" s="133">
        <v>1</v>
      </c>
      <c r="N153" s="134">
        <v>2</v>
      </c>
      <c r="O153" s="135">
        <v>1</v>
      </c>
      <c r="P153" s="131">
        <f t="shared" si="12"/>
        <v>3</v>
      </c>
      <c r="Q153" s="56">
        <v>3</v>
      </c>
      <c r="R153" s="59">
        <v>2</v>
      </c>
      <c r="S153" s="132">
        <f t="shared" si="17"/>
        <v>2</v>
      </c>
      <c r="T153" s="79">
        <v>1</v>
      </c>
      <c r="U153" s="80">
        <v>2</v>
      </c>
      <c r="V153" s="86">
        <v>0</v>
      </c>
      <c r="W153" s="125">
        <f t="shared" si="13"/>
        <v>29</v>
      </c>
      <c r="X153" s="126">
        <f t="shared" si="16"/>
        <v>17</v>
      </c>
      <c r="Y153" s="126"/>
      <c r="Z153" s="16" t="s">
        <v>544</v>
      </c>
      <c r="AA153" s="12" t="s">
        <v>522</v>
      </c>
      <c r="AC153" s="136" t="s">
        <v>514</v>
      </c>
      <c r="AD153" s="127">
        <v>1</v>
      </c>
      <c r="AE153" s="9" t="s">
        <v>453</v>
      </c>
      <c r="AF153" s="10" t="s">
        <v>416</v>
      </c>
    </row>
    <row r="154" spans="1:32" s="110" customFormat="1" ht="40.5" x14ac:dyDescent="0.25">
      <c r="A154" s="13" t="s">
        <v>512</v>
      </c>
      <c r="B154" s="14" t="s">
        <v>524</v>
      </c>
      <c r="C154" s="60">
        <f t="shared" si="14"/>
        <v>3</v>
      </c>
      <c r="D154" s="46">
        <v>3</v>
      </c>
      <c r="E154" s="30">
        <v>2</v>
      </c>
      <c r="F154" s="30">
        <v>3</v>
      </c>
      <c r="G154" s="30">
        <v>2</v>
      </c>
      <c r="H154" s="30">
        <v>2</v>
      </c>
      <c r="I154" s="31">
        <v>2</v>
      </c>
      <c r="J154" s="30">
        <v>3</v>
      </c>
      <c r="K154" s="50">
        <v>3</v>
      </c>
      <c r="L154" s="61">
        <f t="shared" si="15"/>
        <v>1</v>
      </c>
      <c r="M154" s="133">
        <v>1</v>
      </c>
      <c r="N154" s="134">
        <v>1</v>
      </c>
      <c r="O154" s="135">
        <v>1</v>
      </c>
      <c r="P154" s="131">
        <f t="shared" si="12"/>
        <v>3</v>
      </c>
      <c r="Q154" s="56">
        <v>3</v>
      </c>
      <c r="R154" s="59">
        <v>3</v>
      </c>
      <c r="S154" s="132">
        <f t="shared" si="17"/>
        <v>3</v>
      </c>
      <c r="T154" s="79">
        <v>3</v>
      </c>
      <c r="U154" s="80">
        <v>1</v>
      </c>
      <c r="V154" s="86">
        <v>0</v>
      </c>
      <c r="W154" s="125">
        <f t="shared" si="13"/>
        <v>33</v>
      </c>
      <c r="X154" s="126">
        <f t="shared" si="16"/>
        <v>20</v>
      </c>
      <c r="Y154" s="126"/>
      <c r="Z154" s="16" t="s">
        <v>545</v>
      </c>
      <c r="AA154" s="12" t="s">
        <v>524</v>
      </c>
      <c r="AC154" s="136" t="s">
        <v>516</v>
      </c>
      <c r="AD154" s="127">
        <v>1</v>
      </c>
      <c r="AE154" s="9" t="s">
        <v>546</v>
      </c>
      <c r="AF154" s="10" t="s">
        <v>547</v>
      </c>
    </row>
    <row r="155" spans="1:32" s="110" customFormat="1" ht="40.5" x14ac:dyDescent="0.25">
      <c r="A155" s="13" t="s">
        <v>514</v>
      </c>
      <c r="B155" s="14" t="s">
        <v>532</v>
      </c>
      <c r="C155" s="60">
        <f t="shared" si="14"/>
        <v>3</v>
      </c>
      <c r="D155" s="46">
        <v>1</v>
      </c>
      <c r="E155" s="30">
        <v>1</v>
      </c>
      <c r="F155" s="30">
        <v>0</v>
      </c>
      <c r="G155" s="30">
        <v>0</v>
      </c>
      <c r="H155" s="30">
        <v>1</v>
      </c>
      <c r="I155" s="31">
        <v>1</v>
      </c>
      <c r="J155" s="30">
        <v>3</v>
      </c>
      <c r="K155" s="50">
        <v>1</v>
      </c>
      <c r="L155" s="61">
        <f t="shared" si="15"/>
        <v>3</v>
      </c>
      <c r="M155" s="133">
        <v>3</v>
      </c>
      <c r="N155" s="134">
        <v>1</v>
      </c>
      <c r="O155" s="135">
        <v>1</v>
      </c>
      <c r="P155" s="131">
        <f t="shared" si="12"/>
        <v>2</v>
      </c>
      <c r="Q155" s="56">
        <v>1</v>
      </c>
      <c r="R155" s="59">
        <v>2</v>
      </c>
      <c r="S155" s="132">
        <f t="shared" si="17"/>
        <v>2</v>
      </c>
      <c r="T155" s="79">
        <v>1</v>
      </c>
      <c r="U155" s="80">
        <v>1</v>
      </c>
      <c r="V155" s="86">
        <v>2</v>
      </c>
      <c r="W155" s="125">
        <f t="shared" si="13"/>
        <v>20</v>
      </c>
      <c r="X155" s="126">
        <f t="shared" si="16"/>
        <v>8</v>
      </c>
      <c r="Y155" s="126"/>
      <c r="Z155" s="16" t="s">
        <v>548</v>
      </c>
      <c r="AA155" s="12" t="s">
        <v>532</v>
      </c>
      <c r="AC155" s="136" t="s">
        <v>518</v>
      </c>
      <c r="AD155" s="127">
        <v>1</v>
      </c>
      <c r="AE155" s="8" t="s">
        <v>139</v>
      </c>
      <c r="AF155" s="1" t="s">
        <v>138</v>
      </c>
    </row>
    <row r="156" spans="1:32" s="110" customFormat="1" ht="54" x14ac:dyDescent="0.25">
      <c r="A156" s="13" t="s">
        <v>516</v>
      </c>
      <c r="B156" s="14" t="s">
        <v>533</v>
      </c>
      <c r="C156" s="60">
        <f t="shared" si="14"/>
        <v>3</v>
      </c>
      <c r="D156" s="46">
        <v>2</v>
      </c>
      <c r="E156" s="30">
        <v>1</v>
      </c>
      <c r="F156" s="30">
        <v>1</v>
      </c>
      <c r="G156" s="30">
        <v>0</v>
      </c>
      <c r="H156" s="30">
        <v>1</v>
      </c>
      <c r="I156" s="31">
        <v>1</v>
      </c>
      <c r="J156" s="30">
        <v>3</v>
      </c>
      <c r="K156" s="50">
        <v>2</v>
      </c>
      <c r="L156" s="61">
        <f t="shared" si="15"/>
        <v>1</v>
      </c>
      <c r="M156" s="133">
        <v>1</v>
      </c>
      <c r="N156" s="134">
        <v>1</v>
      </c>
      <c r="O156" s="135">
        <v>1</v>
      </c>
      <c r="P156" s="131">
        <f t="shared" si="12"/>
        <v>3</v>
      </c>
      <c r="Q156" s="56">
        <v>3</v>
      </c>
      <c r="R156" s="59">
        <v>2</v>
      </c>
      <c r="S156" s="132">
        <f t="shared" si="17"/>
        <v>3</v>
      </c>
      <c r="T156" s="79">
        <v>2</v>
      </c>
      <c r="U156" s="80">
        <v>1</v>
      </c>
      <c r="V156" s="86">
        <v>3</v>
      </c>
      <c r="W156" s="125">
        <f t="shared" si="13"/>
        <v>25</v>
      </c>
      <c r="X156" s="126">
        <f t="shared" si="16"/>
        <v>11</v>
      </c>
      <c r="Y156" s="126"/>
      <c r="Z156" s="16" t="s">
        <v>549</v>
      </c>
      <c r="AA156" s="12" t="s">
        <v>533</v>
      </c>
      <c r="AC156" s="136" t="s">
        <v>521</v>
      </c>
      <c r="AD156" s="127">
        <v>1</v>
      </c>
      <c r="AE156" s="12" t="s">
        <v>177</v>
      </c>
      <c r="AF156" s="13" t="s">
        <v>163</v>
      </c>
    </row>
    <row r="157" spans="1:32" s="110" customFormat="1" ht="27" x14ac:dyDescent="0.25">
      <c r="A157" s="13" t="s">
        <v>518</v>
      </c>
      <c r="B157" s="14" t="s">
        <v>537</v>
      </c>
      <c r="C157" s="60">
        <f t="shared" si="14"/>
        <v>3</v>
      </c>
      <c r="D157" s="46">
        <v>3</v>
      </c>
      <c r="E157" s="30">
        <v>3</v>
      </c>
      <c r="F157" s="30">
        <v>1</v>
      </c>
      <c r="G157" s="30">
        <v>1</v>
      </c>
      <c r="H157" s="30">
        <v>2</v>
      </c>
      <c r="I157" s="31">
        <v>1</v>
      </c>
      <c r="J157" s="30">
        <v>3</v>
      </c>
      <c r="K157" s="50">
        <v>3</v>
      </c>
      <c r="L157" s="61">
        <f t="shared" si="15"/>
        <v>1</v>
      </c>
      <c r="M157" s="133">
        <v>1</v>
      </c>
      <c r="N157" s="134">
        <v>1</v>
      </c>
      <c r="O157" s="135">
        <v>1</v>
      </c>
      <c r="P157" s="131">
        <f t="shared" si="12"/>
        <v>3</v>
      </c>
      <c r="Q157" s="56">
        <v>2</v>
      </c>
      <c r="R157" s="59">
        <v>3</v>
      </c>
      <c r="S157" s="132">
        <f t="shared" si="17"/>
        <v>3</v>
      </c>
      <c r="T157" s="79">
        <v>3</v>
      </c>
      <c r="U157" s="80">
        <v>1</v>
      </c>
      <c r="V157" s="86">
        <v>0</v>
      </c>
      <c r="W157" s="125">
        <f t="shared" si="13"/>
        <v>29</v>
      </c>
      <c r="X157" s="126">
        <f t="shared" si="16"/>
        <v>17</v>
      </c>
      <c r="Y157" s="126"/>
      <c r="Z157" s="16" t="s">
        <v>363</v>
      </c>
      <c r="AA157" s="12" t="s">
        <v>537</v>
      </c>
      <c r="AC157" s="136" t="s">
        <v>523</v>
      </c>
      <c r="AD157" s="127">
        <v>1</v>
      </c>
      <c r="AE157" s="12" t="s">
        <v>191</v>
      </c>
      <c r="AF157" s="13" t="s">
        <v>172</v>
      </c>
    </row>
    <row r="158" spans="1:32" s="110" customFormat="1" x14ac:dyDescent="0.25">
      <c r="A158" s="13" t="s">
        <v>521</v>
      </c>
      <c r="B158" s="14" t="s">
        <v>538</v>
      </c>
      <c r="C158" s="60">
        <f t="shared" si="14"/>
        <v>3</v>
      </c>
      <c r="D158" s="46">
        <v>2</v>
      </c>
      <c r="E158" s="30">
        <v>3</v>
      </c>
      <c r="F158" s="30">
        <v>3</v>
      </c>
      <c r="G158" s="30">
        <v>0</v>
      </c>
      <c r="H158" s="30">
        <v>2</v>
      </c>
      <c r="I158" s="31">
        <v>1</v>
      </c>
      <c r="J158" s="30">
        <v>3</v>
      </c>
      <c r="K158" s="50">
        <v>3</v>
      </c>
      <c r="L158" s="61">
        <f t="shared" si="15"/>
        <v>2</v>
      </c>
      <c r="M158" s="133">
        <v>1</v>
      </c>
      <c r="N158" s="134">
        <v>2</v>
      </c>
      <c r="O158" s="135">
        <v>1</v>
      </c>
      <c r="P158" s="131">
        <f t="shared" si="12"/>
        <v>3</v>
      </c>
      <c r="Q158" s="56">
        <v>3</v>
      </c>
      <c r="R158" s="59">
        <v>3</v>
      </c>
      <c r="S158" s="132">
        <f t="shared" si="17"/>
        <v>3</v>
      </c>
      <c r="T158" s="79">
        <v>3</v>
      </c>
      <c r="U158" s="80">
        <v>1</v>
      </c>
      <c r="V158" s="86">
        <v>0</v>
      </c>
      <c r="W158" s="125">
        <f t="shared" si="13"/>
        <v>31</v>
      </c>
      <c r="X158" s="126">
        <f t="shared" si="16"/>
        <v>17</v>
      </c>
      <c r="Y158" s="126"/>
      <c r="Z158" s="16" t="s">
        <v>550</v>
      </c>
      <c r="AA158" s="12" t="s">
        <v>538</v>
      </c>
      <c r="AC158" s="136" t="s">
        <v>526</v>
      </c>
      <c r="AD158" s="127">
        <v>1</v>
      </c>
      <c r="AE158" s="12" t="s">
        <v>195</v>
      </c>
      <c r="AF158" s="13" t="s">
        <v>174</v>
      </c>
    </row>
    <row r="159" spans="1:32" s="110" customFormat="1" ht="27.75" thickBot="1" x14ac:dyDescent="0.3">
      <c r="A159" s="13" t="s">
        <v>523</v>
      </c>
      <c r="B159" s="14" t="s">
        <v>551</v>
      </c>
      <c r="C159" s="60">
        <f t="shared" si="14"/>
        <v>3</v>
      </c>
      <c r="D159" s="46">
        <v>3</v>
      </c>
      <c r="E159" s="30">
        <v>3</v>
      </c>
      <c r="F159" s="30">
        <v>2</v>
      </c>
      <c r="G159" s="30">
        <v>2</v>
      </c>
      <c r="H159" s="30">
        <v>2</v>
      </c>
      <c r="I159" s="31">
        <v>1</v>
      </c>
      <c r="J159" s="30">
        <v>2</v>
      </c>
      <c r="K159" s="50">
        <v>3</v>
      </c>
      <c r="L159" s="61">
        <f t="shared" si="15"/>
        <v>2</v>
      </c>
      <c r="M159" s="133">
        <v>1</v>
      </c>
      <c r="N159" s="134">
        <v>2</v>
      </c>
      <c r="O159" s="135">
        <v>1</v>
      </c>
      <c r="P159" s="131">
        <f t="shared" si="12"/>
        <v>3</v>
      </c>
      <c r="Q159" s="56">
        <v>3</v>
      </c>
      <c r="R159" s="59">
        <v>3</v>
      </c>
      <c r="S159" s="132">
        <f t="shared" si="17"/>
        <v>3</v>
      </c>
      <c r="T159" s="79">
        <v>3</v>
      </c>
      <c r="U159" s="80">
        <v>1</v>
      </c>
      <c r="V159" s="86">
        <v>0</v>
      </c>
      <c r="W159" s="125">
        <f t="shared" si="13"/>
        <v>32</v>
      </c>
      <c r="X159" s="126">
        <f t="shared" si="16"/>
        <v>18</v>
      </c>
      <c r="Y159" s="126"/>
      <c r="Z159" s="16" t="s">
        <v>552</v>
      </c>
      <c r="AA159" s="12" t="s">
        <v>551</v>
      </c>
      <c r="AC159" s="136" t="s">
        <v>531</v>
      </c>
      <c r="AD159" s="127">
        <v>1</v>
      </c>
      <c r="AE159" s="9" t="s">
        <v>158</v>
      </c>
      <c r="AF159" s="10" t="s">
        <v>130</v>
      </c>
    </row>
    <row r="160" spans="1:32" s="110" customFormat="1" ht="15.75" thickBot="1" x14ac:dyDescent="0.3">
      <c r="A160" s="13" t="s">
        <v>526</v>
      </c>
      <c r="B160" s="14" t="s">
        <v>553</v>
      </c>
      <c r="C160" s="60">
        <f t="shared" si="14"/>
        <v>3</v>
      </c>
      <c r="D160" s="46">
        <v>3</v>
      </c>
      <c r="E160" s="30">
        <v>3</v>
      </c>
      <c r="F160" s="30">
        <v>2</v>
      </c>
      <c r="G160" s="30">
        <v>2</v>
      </c>
      <c r="H160" s="30">
        <v>2</v>
      </c>
      <c r="I160" s="31">
        <v>1</v>
      </c>
      <c r="J160" s="30">
        <v>2</v>
      </c>
      <c r="K160" s="50">
        <v>3</v>
      </c>
      <c r="L160" s="61">
        <f t="shared" si="15"/>
        <v>2</v>
      </c>
      <c r="M160" s="133">
        <v>1</v>
      </c>
      <c r="N160" s="134">
        <v>2</v>
      </c>
      <c r="O160" s="135">
        <v>1</v>
      </c>
      <c r="P160" s="131">
        <f t="shared" si="12"/>
        <v>3</v>
      </c>
      <c r="Q160" s="56">
        <v>3</v>
      </c>
      <c r="R160" s="59">
        <v>3</v>
      </c>
      <c r="S160" s="132">
        <f t="shared" si="17"/>
        <v>3</v>
      </c>
      <c r="T160" s="79">
        <v>3</v>
      </c>
      <c r="U160" s="80">
        <v>1</v>
      </c>
      <c r="V160" s="86">
        <v>0</v>
      </c>
      <c r="W160" s="125">
        <f t="shared" si="13"/>
        <v>32</v>
      </c>
      <c r="X160" s="126">
        <f t="shared" si="16"/>
        <v>18</v>
      </c>
      <c r="Y160" s="137"/>
      <c r="Z160" s="138" t="s">
        <v>554</v>
      </c>
      <c r="AA160" s="12" t="s">
        <v>553</v>
      </c>
      <c r="AC160" s="136" t="s">
        <v>528</v>
      </c>
      <c r="AD160" s="127">
        <v>1</v>
      </c>
      <c r="AE160" s="12" t="s">
        <v>267</v>
      </c>
      <c r="AF160" s="13" t="s">
        <v>242</v>
      </c>
    </row>
    <row r="161" spans="1:32" s="110" customFormat="1" ht="40.5" x14ac:dyDescent="0.25">
      <c r="A161" s="13" t="s">
        <v>531</v>
      </c>
      <c r="B161" s="14" t="s">
        <v>539</v>
      </c>
      <c r="C161" s="60">
        <f t="shared" si="14"/>
        <v>3</v>
      </c>
      <c r="D161" s="46">
        <v>2</v>
      </c>
      <c r="E161" s="30">
        <v>2</v>
      </c>
      <c r="F161" s="30">
        <v>3</v>
      </c>
      <c r="G161" s="30">
        <v>2</v>
      </c>
      <c r="H161" s="30">
        <v>0</v>
      </c>
      <c r="I161" s="31">
        <v>1</v>
      </c>
      <c r="J161" s="30">
        <v>3</v>
      </c>
      <c r="K161" s="50">
        <v>3</v>
      </c>
      <c r="L161" s="61">
        <f t="shared" si="15"/>
        <v>2</v>
      </c>
      <c r="M161" s="133">
        <v>0</v>
      </c>
      <c r="N161" s="134">
        <v>2</v>
      </c>
      <c r="O161" s="135">
        <v>1</v>
      </c>
      <c r="P161" s="131">
        <f t="shared" si="12"/>
        <v>3</v>
      </c>
      <c r="Q161" s="56">
        <v>3</v>
      </c>
      <c r="R161" s="59">
        <v>2</v>
      </c>
      <c r="S161" s="132">
        <f t="shared" si="17"/>
        <v>2</v>
      </c>
      <c r="T161" s="79">
        <v>2</v>
      </c>
      <c r="U161" s="80">
        <v>1</v>
      </c>
      <c r="V161" s="86">
        <v>0</v>
      </c>
      <c r="W161" s="125">
        <f t="shared" si="13"/>
        <v>27</v>
      </c>
      <c r="X161" s="126">
        <f t="shared" si="16"/>
        <v>16</v>
      </c>
      <c r="Y161" s="126"/>
      <c r="Z161" s="150" t="s">
        <v>555</v>
      </c>
      <c r="AA161" s="12" t="s">
        <v>539</v>
      </c>
      <c r="AC161" s="16" t="s">
        <v>534</v>
      </c>
      <c r="AD161" s="127">
        <v>1</v>
      </c>
      <c r="AE161" s="9" t="s">
        <v>315</v>
      </c>
      <c r="AF161" s="10" t="s">
        <v>281</v>
      </c>
    </row>
    <row r="162" spans="1:32" s="110" customFormat="1" ht="27.75" thickBot="1" x14ac:dyDescent="0.3">
      <c r="A162" s="13" t="s">
        <v>528</v>
      </c>
      <c r="B162" s="14" t="s">
        <v>527</v>
      </c>
      <c r="C162" s="60">
        <f t="shared" si="14"/>
        <v>3</v>
      </c>
      <c r="D162" s="46">
        <v>3</v>
      </c>
      <c r="E162" s="30">
        <v>3</v>
      </c>
      <c r="F162" s="30">
        <v>2</v>
      </c>
      <c r="G162" s="30">
        <v>2</v>
      </c>
      <c r="H162" s="30">
        <v>1</v>
      </c>
      <c r="I162" s="31">
        <v>3</v>
      </c>
      <c r="J162" s="30">
        <v>2</v>
      </c>
      <c r="K162" s="50">
        <v>3</v>
      </c>
      <c r="L162" s="61">
        <f t="shared" si="15"/>
        <v>2</v>
      </c>
      <c r="M162" s="133">
        <v>0</v>
      </c>
      <c r="N162" s="134">
        <v>2</v>
      </c>
      <c r="O162" s="135">
        <v>1</v>
      </c>
      <c r="P162" s="131">
        <f t="shared" si="12"/>
        <v>3</v>
      </c>
      <c r="Q162" s="56">
        <v>3</v>
      </c>
      <c r="R162" s="59">
        <v>3</v>
      </c>
      <c r="S162" s="132">
        <f t="shared" si="17"/>
        <v>3</v>
      </c>
      <c r="T162" s="79">
        <v>3</v>
      </c>
      <c r="U162" s="80">
        <v>1</v>
      </c>
      <c r="V162" s="86">
        <v>0</v>
      </c>
      <c r="W162" s="125">
        <f t="shared" si="13"/>
        <v>32</v>
      </c>
      <c r="X162" s="126">
        <f t="shared" si="16"/>
        <v>19</v>
      </c>
      <c r="Y162" s="126"/>
      <c r="Z162" s="16" t="s">
        <v>556</v>
      </c>
      <c r="AA162" s="12" t="s">
        <v>527</v>
      </c>
      <c r="AC162" s="16" t="s">
        <v>536</v>
      </c>
      <c r="AD162" s="127"/>
      <c r="AE162" s="9" t="s">
        <v>319</v>
      </c>
      <c r="AF162" s="10" t="s">
        <v>285</v>
      </c>
    </row>
    <row r="163" spans="1:32" s="110" customFormat="1" ht="41.25" thickBot="1" x14ac:dyDescent="0.3">
      <c r="A163" s="10" t="s">
        <v>534</v>
      </c>
      <c r="B163" s="11" t="s">
        <v>557</v>
      </c>
      <c r="C163" s="60">
        <f t="shared" si="14"/>
        <v>3</v>
      </c>
      <c r="D163" s="46">
        <v>3</v>
      </c>
      <c r="E163" s="30">
        <v>3</v>
      </c>
      <c r="F163" s="30" t="s">
        <v>65</v>
      </c>
      <c r="G163" s="30">
        <v>0</v>
      </c>
      <c r="H163" s="30">
        <v>0</v>
      </c>
      <c r="I163" s="31">
        <v>2</v>
      </c>
      <c r="J163" s="30">
        <v>2</v>
      </c>
      <c r="K163" s="50">
        <v>3</v>
      </c>
      <c r="L163" s="61">
        <f t="shared" si="15"/>
        <v>1</v>
      </c>
      <c r="M163" s="133">
        <v>0</v>
      </c>
      <c r="N163" s="134">
        <v>1</v>
      </c>
      <c r="O163" s="135">
        <v>1</v>
      </c>
      <c r="P163" s="131">
        <f t="shared" si="12"/>
        <v>3</v>
      </c>
      <c r="Q163" s="56">
        <v>3</v>
      </c>
      <c r="R163" s="59">
        <v>3</v>
      </c>
      <c r="S163" s="132">
        <f t="shared" si="17"/>
        <v>1</v>
      </c>
      <c r="T163" s="79">
        <v>1</v>
      </c>
      <c r="U163" s="80">
        <v>1</v>
      </c>
      <c r="V163" s="86">
        <v>0</v>
      </c>
      <c r="W163" s="125">
        <f t="shared" si="13"/>
        <v>23</v>
      </c>
      <c r="X163" s="126">
        <f t="shared" si="16"/>
        <v>13</v>
      </c>
      <c r="Y163" s="126"/>
      <c r="Z163" s="136" t="s">
        <v>153</v>
      </c>
      <c r="AA163" s="9" t="s">
        <v>557</v>
      </c>
      <c r="AC163" s="120"/>
      <c r="AD163" s="121"/>
      <c r="AE163" s="12" t="s">
        <v>558</v>
      </c>
      <c r="AF163" s="13" t="s">
        <v>559</v>
      </c>
    </row>
    <row r="164" spans="1:32" s="110" customFormat="1" ht="27" x14ac:dyDescent="0.25">
      <c r="A164" s="10" t="s">
        <v>536</v>
      </c>
      <c r="B164" s="11" t="s">
        <v>560</v>
      </c>
      <c r="C164" s="60">
        <f t="shared" si="14"/>
        <v>3</v>
      </c>
      <c r="D164" s="46">
        <v>2.5789473680000001</v>
      </c>
      <c r="E164" s="30">
        <v>2</v>
      </c>
      <c r="F164" s="30">
        <v>2</v>
      </c>
      <c r="G164" s="30">
        <v>1</v>
      </c>
      <c r="H164" s="30">
        <v>1</v>
      </c>
      <c r="I164" s="30">
        <v>2</v>
      </c>
      <c r="J164" s="30">
        <v>1.4210526320000001</v>
      </c>
      <c r="K164" s="50">
        <v>3</v>
      </c>
      <c r="L164" s="61">
        <f t="shared" si="15"/>
        <v>2</v>
      </c>
      <c r="M164" s="133">
        <v>1</v>
      </c>
      <c r="N164" s="134">
        <v>2</v>
      </c>
      <c r="O164" s="135">
        <v>1</v>
      </c>
      <c r="P164" s="131">
        <f t="shared" si="12"/>
        <v>3</v>
      </c>
      <c r="Q164" s="56">
        <v>3</v>
      </c>
      <c r="R164" s="59">
        <v>3</v>
      </c>
      <c r="S164" s="132">
        <f t="shared" si="17"/>
        <v>2</v>
      </c>
      <c r="T164" s="79">
        <v>2</v>
      </c>
      <c r="U164" s="80">
        <v>1</v>
      </c>
      <c r="V164" s="86">
        <v>0</v>
      </c>
      <c r="W164" s="125">
        <f t="shared" si="13"/>
        <v>28</v>
      </c>
      <c r="X164" s="126">
        <f t="shared" si="16"/>
        <v>15</v>
      </c>
      <c r="Y164" s="126"/>
      <c r="Z164" s="136" t="s">
        <v>477</v>
      </c>
      <c r="AA164" s="9" t="s">
        <v>560</v>
      </c>
      <c r="AC164" s="83" t="s">
        <v>352</v>
      </c>
      <c r="AD164" s="144">
        <v>1</v>
      </c>
      <c r="AE164" s="12" t="s">
        <v>561</v>
      </c>
      <c r="AF164" s="13" t="s">
        <v>562</v>
      </c>
    </row>
    <row r="165" spans="1:32" s="110" customFormat="1" ht="27" x14ac:dyDescent="0.25">
      <c r="A165" s="37" t="s">
        <v>563</v>
      </c>
      <c r="B165" s="38" t="s">
        <v>564</v>
      </c>
      <c r="C165" s="39"/>
      <c r="D165" s="40"/>
      <c r="E165" s="40"/>
      <c r="F165" s="40"/>
      <c r="G165" s="40"/>
      <c r="H165" s="40"/>
      <c r="I165" s="40"/>
      <c r="J165" s="40"/>
      <c r="K165" s="40"/>
      <c r="L165" s="41"/>
      <c r="M165" s="122"/>
      <c r="N165" s="122"/>
      <c r="O165" s="122"/>
      <c r="P165" s="123"/>
      <c r="Q165" s="42"/>
      <c r="R165" s="42"/>
      <c r="S165" s="39"/>
      <c r="T165" s="43"/>
      <c r="U165" s="43"/>
      <c r="V165" s="73"/>
      <c r="W165" s="124"/>
      <c r="X165" s="125">
        <f t="shared" si="16"/>
        <v>0</v>
      </c>
      <c r="Y165" s="126"/>
      <c r="Z165" s="16" t="s">
        <v>301</v>
      </c>
      <c r="AA165" s="8"/>
      <c r="AC165" s="16" t="s">
        <v>469</v>
      </c>
      <c r="AD165" s="127">
        <v>2</v>
      </c>
      <c r="AE165" s="9" t="s">
        <v>470</v>
      </c>
      <c r="AF165" s="10" t="s">
        <v>430</v>
      </c>
    </row>
    <row r="166" spans="1:32" s="110" customFormat="1" ht="27" x14ac:dyDescent="0.25">
      <c r="A166" s="10" t="s">
        <v>352</v>
      </c>
      <c r="B166" s="11" t="s">
        <v>351</v>
      </c>
      <c r="C166" s="60">
        <f t="shared" si="14"/>
        <v>3</v>
      </c>
      <c r="D166" s="46">
        <v>2</v>
      </c>
      <c r="E166" s="30">
        <v>2</v>
      </c>
      <c r="F166" s="30">
        <v>3</v>
      </c>
      <c r="G166" s="30">
        <v>2</v>
      </c>
      <c r="H166" s="30">
        <v>3</v>
      </c>
      <c r="I166" s="31">
        <v>3</v>
      </c>
      <c r="J166" s="30">
        <v>2</v>
      </c>
      <c r="K166" s="50">
        <v>3</v>
      </c>
      <c r="L166" s="61">
        <f t="shared" si="15"/>
        <v>2</v>
      </c>
      <c r="M166" s="133">
        <v>1</v>
      </c>
      <c r="N166" s="134">
        <v>2</v>
      </c>
      <c r="O166" s="135">
        <v>1</v>
      </c>
      <c r="P166" s="131">
        <f t="shared" si="12"/>
        <v>3</v>
      </c>
      <c r="Q166" s="56">
        <v>3</v>
      </c>
      <c r="R166" s="59">
        <v>3</v>
      </c>
      <c r="S166" s="132">
        <f t="shared" si="17"/>
        <v>3</v>
      </c>
      <c r="T166" s="79">
        <v>3</v>
      </c>
      <c r="U166" s="80">
        <v>1</v>
      </c>
      <c r="V166" s="86">
        <v>0</v>
      </c>
      <c r="W166" s="125">
        <f t="shared" si="13"/>
        <v>34</v>
      </c>
      <c r="X166" s="126">
        <f t="shared" si="16"/>
        <v>20</v>
      </c>
      <c r="Y166" s="126"/>
      <c r="Z166" s="136" t="s">
        <v>304</v>
      </c>
      <c r="AA166" s="9" t="s">
        <v>351</v>
      </c>
      <c r="AC166" s="16" t="s">
        <v>467</v>
      </c>
      <c r="AD166" s="127">
        <v>1</v>
      </c>
      <c r="AE166" s="12" t="s">
        <v>173</v>
      </c>
      <c r="AF166" s="13" t="s">
        <v>155</v>
      </c>
    </row>
    <row r="167" spans="1:32" s="110" customFormat="1" ht="54" x14ac:dyDescent="0.25">
      <c r="A167" s="10" t="s">
        <v>469</v>
      </c>
      <c r="B167" s="11" t="s">
        <v>468</v>
      </c>
      <c r="C167" s="60">
        <f t="shared" si="14"/>
        <v>2</v>
      </c>
      <c r="D167" s="46">
        <v>2</v>
      </c>
      <c r="E167" s="30">
        <v>1</v>
      </c>
      <c r="F167" s="30">
        <v>1</v>
      </c>
      <c r="G167" s="30">
        <v>0</v>
      </c>
      <c r="H167" s="30">
        <v>2</v>
      </c>
      <c r="I167" s="31">
        <v>1</v>
      </c>
      <c r="J167" s="30">
        <v>2</v>
      </c>
      <c r="K167" s="50">
        <v>2</v>
      </c>
      <c r="L167" s="61">
        <f t="shared" si="15"/>
        <v>1</v>
      </c>
      <c r="M167" s="133">
        <v>1</v>
      </c>
      <c r="N167" s="134">
        <v>1</v>
      </c>
      <c r="O167" s="135">
        <v>2</v>
      </c>
      <c r="P167" s="131">
        <f t="shared" si="12"/>
        <v>3</v>
      </c>
      <c r="Q167" s="56">
        <v>3</v>
      </c>
      <c r="R167" s="59">
        <v>3</v>
      </c>
      <c r="S167" s="132">
        <f t="shared" si="17"/>
        <v>2</v>
      </c>
      <c r="T167" s="79">
        <v>2</v>
      </c>
      <c r="U167" s="80">
        <v>1</v>
      </c>
      <c r="V167" s="86">
        <v>0</v>
      </c>
      <c r="W167" s="125">
        <f t="shared" si="13"/>
        <v>24</v>
      </c>
      <c r="X167" s="126">
        <f t="shared" si="16"/>
        <v>11</v>
      </c>
      <c r="Y167" s="126"/>
      <c r="Z167" s="136" t="s">
        <v>278</v>
      </c>
      <c r="AA167" s="9" t="s">
        <v>468</v>
      </c>
      <c r="AC167" s="16" t="s">
        <v>541</v>
      </c>
      <c r="AD167" s="127">
        <v>1</v>
      </c>
      <c r="AE167" s="12" t="s">
        <v>168</v>
      </c>
      <c r="AF167" s="13" t="s">
        <v>144</v>
      </c>
    </row>
    <row r="168" spans="1:32" s="110" customFormat="1" ht="27" x14ac:dyDescent="0.25">
      <c r="A168" s="10" t="s">
        <v>467</v>
      </c>
      <c r="B168" s="11" t="s">
        <v>466</v>
      </c>
      <c r="C168" s="60">
        <f t="shared" si="14"/>
        <v>3</v>
      </c>
      <c r="D168" s="46">
        <v>2</v>
      </c>
      <c r="E168" s="30">
        <v>2</v>
      </c>
      <c r="F168" s="30">
        <v>2</v>
      </c>
      <c r="G168" s="30">
        <v>1</v>
      </c>
      <c r="H168" s="30">
        <v>1</v>
      </c>
      <c r="I168" s="31">
        <v>3</v>
      </c>
      <c r="J168" s="30">
        <v>3</v>
      </c>
      <c r="K168" s="50">
        <v>3</v>
      </c>
      <c r="L168" s="61">
        <f t="shared" si="15"/>
        <v>3</v>
      </c>
      <c r="M168" s="133">
        <v>3</v>
      </c>
      <c r="N168" s="134">
        <v>1</v>
      </c>
      <c r="O168" s="135">
        <v>1</v>
      </c>
      <c r="P168" s="131">
        <f t="shared" si="12"/>
        <v>3</v>
      </c>
      <c r="Q168" s="56">
        <v>3</v>
      </c>
      <c r="R168" s="59">
        <v>3</v>
      </c>
      <c r="S168" s="132">
        <f t="shared" si="17"/>
        <v>3</v>
      </c>
      <c r="T168" s="79">
        <v>3</v>
      </c>
      <c r="U168" s="80">
        <v>1</v>
      </c>
      <c r="V168" s="86">
        <v>0</v>
      </c>
      <c r="W168" s="125">
        <f t="shared" si="13"/>
        <v>32</v>
      </c>
      <c r="X168" s="126">
        <f t="shared" si="16"/>
        <v>17</v>
      </c>
      <c r="Y168" s="126"/>
      <c r="Z168" s="136" t="s">
        <v>161</v>
      </c>
      <c r="AA168" s="9" t="s">
        <v>466</v>
      </c>
      <c r="AC168" s="16" t="s">
        <v>543</v>
      </c>
      <c r="AD168" s="127">
        <v>1</v>
      </c>
      <c r="AE168" s="9" t="s">
        <v>162</v>
      </c>
      <c r="AF168" s="10" t="s">
        <v>135</v>
      </c>
    </row>
    <row r="169" spans="1:32" s="110" customFormat="1" ht="27" x14ac:dyDescent="0.25">
      <c r="A169" s="10" t="s">
        <v>541</v>
      </c>
      <c r="B169" s="11" t="s">
        <v>565</v>
      </c>
      <c r="C169" s="60">
        <f t="shared" si="14"/>
        <v>3</v>
      </c>
      <c r="D169" s="46">
        <v>1</v>
      </c>
      <c r="E169" s="30">
        <v>1</v>
      </c>
      <c r="F169" s="30">
        <v>1</v>
      </c>
      <c r="G169" s="30">
        <v>1</v>
      </c>
      <c r="H169" s="30">
        <v>2</v>
      </c>
      <c r="I169" s="31">
        <v>3</v>
      </c>
      <c r="J169" s="30">
        <v>3</v>
      </c>
      <c r="K169" s="50">
        <v>2</v>
      </c>
      <c r="L169" s="61">
        <f t="shared" si="15"/>
        <v>1</v>
      </c>
      <c r="M169" s="133">
        <v>1</v>
      </c>
      <c r="N169" s="134">
        <v>1</v>
      </c>
      <c r="O169" s="135">
        <v>1</v>
      </c>
      <c r="P169" s="131">
        <f t="shared" si="12"/>
        <v>3</v>
      </c>
      <c r="Q169" s="56">
        <v>3</v>
      </c>
      <c r="R169" s="59">
        <v>3</v>
      </c>
      <c r="S169" s="132">
        <f t="shared" si="17"/>
        <v>3</v>
      </c>
      <c r="T169" s="79">
        <v>2</v>
      </c>
      <c r="U169" s="80">
        <v>1</v>
      </c>
      <c r="V169" s="86">
        <v>3</v>
      </c>
      <c r="W169" s="125">
        <f t="shared" si="13"/>
        <v>29</v>
      </c>
      <c r="X169" s="126">
        <f t="shared" si="16"/>
        <v>14</v>
      </c>
      <c r="Y169" s="126"/>
      <c r="Z169" s="136" t="s">
        <v>314</v>
      </c>
      <c r="AA169" s="9" t="s">
        <v>565</v>
      </c>
      <c r="AC169" s="16" t="s">
        <v>544</v>
      </c>
      <c r="AD169" s="127">
        <v>1</v>
      </c>
      <c r="AE169" s="12" t="s">
        <v>199</v>
      </c>
      <c r="AF169" s="13" t="s">
        <v>176</v>
      </c>
    </row>
    <row r="170" spans="1:32" s="110" customFormat="1" ht="27" x14ac:dyDescent="0.25">
      <c r="A170" s="10" t="s">
        <v>543</v>
      </c>
      <c r="B170" s="11" t="s">
        <v>566</v>
      </c>
      <c r="C170" s="60">
        <f t="shared" si="14"/>
        <v>3</v>
      </c>
      <c r="D170" s="46">
        <v>1</v>
      </c>
      <c r="E170" s="30">
        <v>2</v>
      </c>
      <c r="F170" s="30">
        <v>1</v>
      </c>
      <c r="G170" s="30">
        <v>0</v>
      </c>
      <c r="H170" s="30">
        <v>1</v>
      </c>
      <c r="I170" s="31">
        <v>3</v>
      </c>
      <c r="J170" s="30">
        <v>2</v>
      </c>
      <c r="K170" s="50">
        <v>3</v>
      </c>
      <c r="L170" s="61">
        <f t="shared" si="15"/>
        <v>3</v>
      </c>
      <c r="M170" s="133">
        <v>1</v>
      </c>
      <c r="N170" s="134">
        <v>3</v>
      </c>
      <c r="O170" s="135">
        <v>1</v>
      </c>
      <c r="P170" s="131">
        <f t="shared" si="12"/>
        <v>3</v>
      </c>
      <c r="Q170" s="56">
        <v>3</v>
      </c>
      <c r="R170" s="59">
        <v>3</v>
      </c>
      <c r="S170" s="132">
        <f t="shared" si="17"/>
        <v>3</v>
      </c>
      <c r="T170" s="79">
        <v>3</v>
      </c>
      <c r="U170" s="80">
        <v>1</v>
      </c>
      <c r="V170" s="86">
        <v>0</v>
      </c>
      <c r="W170" s="125">
        <f t="shared" si="13"/>
        <v>28</v>
      </c>
      <c r="X170" s="126">
        <f t="shared" si="16"/>
        <v>13</v>
      </c>
      <c r="Y170" s="126"/>
      <c r="Z170" s="136" t="s">
        <v>567</v>
      </c>
      <c r="AA170" s="9" t="s">
        <v>566</v>
      </c>
      <c r="AC170" s="16" t="s">
        <v>545</v>
      </c>
      <c r="AD170" s="127">
        <v>1</v>
      </c>
      <c r="AE170" s="9" t="s">
        <v>568</v>
      </c>
      <c r="AF170" s="10" t="s">
        <v>569</v>
      </c>
    </row>
    <row r="171" spans="1:32" s="110" customFormat="1" ht="27" x14ac:dyDescent="0.25">
      <c r="A171" s="10" t="s">
        <v>544</v>
      </c>
      <c r="B171" s="11" t="s">
        <v>570</v>
      </c>
      <c r="C171" s="60">
        <f t="shared" si="14"/>
        <v>3</v>
      </c>
      <c r="D171" s="46">
        <v>3</v>
      </c>
      <c r="E171" s="30">
        <v>3</v>
      </c>
      <c r="F171" s="30">
        <v>3</v>
      </c>
      <c r="G171" s="30">
        <v>1</v>
      </c>
      <c r="H171" s="30">
        <v>2</v>
      </c>
      <c r="I171" s="31">
        <v>1</v>
      </c>
      <c r="J171" s="30">
        <v>2</v>
      </c>
      <c r="K171" s="50">
        <v>3</v>
      </c>
      <c r="L171" s="61">
        <f t="shared" si="15"/>
        <v>3</v>
      </c>
      <c r="M171" s="133">
        <v>1</v>
      </c>
      <c r="N171" s="134">
        <v>3</v>
      </c>
      <c r="O171" s="135">
        <v>1</v>
      </c>
      <c r="P171" s="131">
        <f t="shared" si="12"/>
        <v>3</v>
      </c>
      <c r="Q171" s="56">
        <v>3</v>
      </c>
      <c r="R171" s="59">
        <v>3</v>
      </c>
      <c r="S171" s="132">
        <f t="shared" si="17"/>
        <v>3</v>
      </c>
      <c r="T171" s="79">
        <v>3</v>
      </c>
      <c r="U171" s="80">
        <v>1</v>
      </c>
      <c r="V171" s="86">
        <v>0</v>
      </c>
      <c r="W171" s="125">
        <f t="shared" si="13"/>
        <v>33</v>
      </c>
      <c r="X171" s="126">
        <f t="shared" si="16"/>
        <v>18</v>
      </c>
      <c r="Y171" s="126"/>
      <c r="Z171" s="16" t="s">
        <v>571</v>
      </c>
      <c r="AA171" s="9" t="s">
        <v>570</v>
      </c>
      <c r="AC171" s="16" t="s">
        <v>548</v>
      </c>
      <c r="AD171" s="127">
        <v>1</v>
      </c>
      <c r="AE171" s="9" t="s">
        <v>572</v>
      </c>
      <c r="AF171" s="10" t="s">
        <v>573</v>
      </c>
    </row>
    <row r="172" spans="1:32" s="110" customFormat="1" ht="27" x14ac:dyDescent="0.25">
      <c r="A172" s="10" t="s">
        <v>545</v>
      </c>
      <c r="B172" s="11" t="s">
        <v>574</v>
      </c>
      <c r="C172" s="60">
        <f t="shared" si="14"/>
        <v>3</v>
      </c>
      <c r="D172" s="46">
        <v>2</v>
      </c>
      <c r="E172" s="30">
        <v>2</v>
      </c>
      <c r="F172" s="30">
        <v>1</v>
      </c>
      <c r="G172" s="30">
        <v>2</v>
      </c>
      <c r="H172" s="30">
        <v>0</v>
      </c>
      <c r="I172" s="31">
        <v>1</v>
      </c>
      <c r="J172" s="30">
        <v>1</v>
      </c>
      <c r="K172" s="50">
        <v>3</v>
      </c>
      <c r="L172" s="61">
        <f t="shared" si="15"/>
        <v>2</v>
      </c>
      <c r="M172" s="133">
        <v>1</v>
      </c>
      <c r="N172" s="134">
        <v>2</v>
      </c>
      <c r="O172" s="135">
        <v>1</v>
      </c>
      <c r="P172" s="131">
        <f t="shared" si="12"/>
        <v>3</v>
      </c>
      <c r="Q172" s="56">
        <v>3</v>
      </c>
      <c r="R172" s="59">
        <v>3</v>
      </c>
      <c r="S172" s="132">
        <f t="shared" si="17"/>
        <v>3</v>
      </c>
      <c r="T172" s="79">
        <v>3</v>
      </c>
      <c r="U172" s="80">
        <v>1</v>
      </c>
      <c r="V172" s="86">
        <v>0</v>
      </c>
      <c r="W172" s="125">
        <f t="shared" si="13"/>
        <v>26</v>
      </c>
      <c r="X172" s="126">
        <f t="shared" si="16"/>
        <v>12</v>
      </c>
      <c r="Y172" s="126"/>
      <c r="Z172" s="16" t="s">
        <v>575</v>
      </c>
      <c r="AA172" s="9" t="s">
        <v>574</v>
      </c>
      <c r="AC172" s="16" t="s">
        <v>549</v>
      </c>
      <c r="AD172" s="127">
        <v>1</v>
      </c>
      <c r="AE172" s="9" t="s">
        <v>237</v>
      </c>
      <c r="AF172" s="10" t="s">
        <v>205</v>
      </c>
    </row>
    <row r="173" spans="1:32" s="110" customFormat="1" ht="27" x14ac:dyDescent="0.25">
      <c r="A173" s="10" t="s">
        <v>548</v>
      </c>
      <c r="B173" s="11" t="s">
        <v>576</v>
      </c>
      <c r="C173" s="60">
        <f t="shared" si="14"/>
        <v>3</v>
      </c>
      <c r="D173" s="46">
        <v>2</v>
      </c>
      <c r="E173" s="30">
        <v>3</v>
      </c>
      <c r="F173" s="30">
        <v>3</v>
      </c>
      <c r="G173" s="30">
        <v>2</v>
      </c>
      <c r="H173" s="30">
        <v>2</v>
      </c>
      <c r="I173" s="31">
        <v>1</v>
      </c>
      <c r="J173" s="30">
        <v>2</v>
      </c>
      <c r="K173" s="50">
        <v>3</v>
      </c>
      <c r="L173" s="61">
        <f t="shared" si="15"/>
        <v>2</v>
      </c>
      <c r="M173" s="133">
        <v>1</v>
      </c>
      <c r="N173" s="134">
        <v>2</v>
      </c>
      <c r="O173" s="135">
        <v>1</v>
      </c>
      <c r="P173" s="131">
        <f t="shared" si="12"/>
        <v>3</v>
      </c>
      <c r="Q173" s="56">
        <v>3</v>
      </c>
      <c r="R173" s="59">
        <v>2</v>
      </c>
      <c r="S173" s="132">
        <f t="shared" si="17"/>
        <v>3</v>
      </c>
      <c r="T173" s="79">
        <v>3</v>
      </c>
      <c r="U173" s="80">
        <v>1</v>
      </c>
      <c r="V173" s="86">
        <v>0</v>
      </c>
      <c r="W173" s="125">
        <f t="shared" si="13"/>
        <v>31</v>
      </c>
      <c r="X173" s="126">
        <f t="shared" si="16"/>
        <v>18</v>
      </c>
      <c r="Y173" s="126"/>
      <c r="Z173" s="16" t="s">
        <v>577</v>
      </c>
      <c r="AA173" s="9" t="s">
        <v>576</v>
      </c>
      <c r="AC173" s="16" t="s">
        <v>363</v>
      </c>
      <c r="AD173" s="127">
        <v>1</v>
      </c>
      <c r="AE173" s="9" t="s">
        <v>566</v>
      </c>
      <c r="AF173" s="10" t="s">
        <v>543</v>
      </c>
    </row>
    <row r="174" spans="1:32" s="110" customFormat="1" ht="40.5" x14ac:dyDescent="0.25">
      <c r="A174" s="10" t="s">
        <v>549</v>
      </c>
      <c r="B174" s="11" t="s">
        <v>578</v>
      </c>
      <c r="C174" s="60">
        <f t="shared" si="14"/>
        <v>3</v>
      </c>
      <c r="D174" s="46">
        <v>1</v>
      </c>
      <c r="E174" s="30">
        <v>3</v>
      </c>
      <c r="F174" s="30">
        <v>2</v>
      </c>
      <c r="G174" s="30">
        <v>0</v>
      </c>
      <c r="H174" s="30">
        <v>3</v>
      </c>
      <c r="I174" s="31">
        <v>1</v>
      </c>
      <c r="J174" s="30">
        <v>2</v>
      </c>
      <c r="K174" s="50">
        <v>3</v>
      </c>
      <c r="L174" s="61">
        <f t="shared" si="15"/>
        <v>3</v>
      </c>
      <c r="M174" s="133">
        <v>1</v>
      </c>
      <c r="N174" s="134">
        <v>3</v>
      </c>
      <c r="O174" s="135">
        <v>1</v>
      </c>
      <c r="P174" s="131">
        <f t="shared" si="12"/>
        <v>3</v>
      </c>
      <c r="Q174" s="56">
        <v>3</v>
      </c>
      <c r="R174" s="59">
        <v>2</v>
      </c>
      <c r="S174" s="132">
        <f t="shared" si="17"/>
        <v>3</v>
      </c>
      <c r="T174" s="79">
        <v>3</v>
      </c>
      <c r="U174" s="80">
        <v>1</v>
      </c>
      <c r="V174" s="86">
        <v>0</v>
      </c>
      <c r="W174" s="125">
        <f t="shared" si="13"/>
        <v>29</v>
      </c>
      <c r="X174" s="126">
        <f t="shared" si="16"/>
        <v>15</v>
      </c>
      <c r="Y174" s="126"/>
      <c r="Z174" s="16" t="s">
        <v>579</v>
      </c>
      <c r="AA174" s="9" t="s">
        <v>578</v>
      </c>
      <c r="AC174" s="16" t="s">
        <v>550</v>
      </c>
      <c r="AD174" s="127">
        <v>1</v>
      </c>
      <c r="AE174" s="12" t="s">
        <v>298</v>
      </c>
      <c r="AF174" s="13" t="s">
        <v>264</v>
      </c>
    </row>
    <row r="175" spans="1:32" s="110" customFormat="1" ht="54.75" thickBot="1" x14ac:dyDescent="0.3">
      <c r="A175" s="10" t="s">
        <v>363</v>
      </c>
      <c r="B175" s="11" t="s">
        <v>362</v>
      </c>
      <c r="C175" s="60">
        <f t="shared" si="14"/>
        <v>3</v>
      </c>
      <c r="D175" s="46">
        <v>2</v>
      </c>
      <c r="E175" s="30">
        <v>2</v>
      </c>
      <c r="F175" s="30">
        <v>1</v>
      </c>
      <c r="G175" s="30">
        <v>2</v>
      </c>
      <c r="H175" s="30">
        <v>2</v>
      </c>
      <c r="I175" s="31">
        <v>3</v>
      </c>
      <c r="J175" s="30">
        <v>3</v>
      </c>
      <c r="K175" s="50">
        <v>2</v>
      </c>
      <c r="L175" s="61">
        <f t="shared" si="15"/>
        <v>1</v>
      </c>
      <c r="M175" s="133">
        <v>0</v>
      </c>
      <c r="N175" s="134">
        <v>1</v>
      </c>
      <c r="O175" s="135">
        <v>1</v>
      </c>
      <c r="P175" s="131">
        <f t="shared" si="12"/>
        <v>3</v>
      </c>
      <c r="Q175" s="56">
        <v>3</v>
      </c>
      <c r="R175" s="59">
        <v>3</v>
      </c>
      <c r="S175" s="132">
        <f t="shared" si="17"/>
        <v>3</v>
      </c>
      <c r="T175" s="79">
        <v>3</v>
      </c>
      <c r="U175" s="80">
        <v>1</v>
      </c>
      <c r="V175" s="86">
        <v>0</v>
      </c>
      <c r="W175" s="125">
        <f t="shared" si="13"/>
        <v>29</v>
      </c>
      <c r="X175" s="126">
        <f t="shared" si="16"/>
        <v>17</v>
      </c>
      <c r="Y175" s="126"/>
      <c r="Z175" s="136" t="s">
        <v>580</v>
      </c>
      <c r="AA175" s="9" t="s">
        <v>362</v>
      </c>
      <c r="AC175" s="16" t="s">
        <v>552</v>
      </c>
      <c r="AD175" s="127">
        <v>1</v>
      </c>
      <c r="AE175" s="12" t="s">
        <v>295</v>
      </c>
      <c r="AF175" s="13" t="s">
        <v>261</v>
      </c>
    </row>
    <row r="176" spans="1:32" s="110" customFormat="1" ht="41.25" thickBot="1" x14ac:dyDescent="0.3">
      <c r="A176" s="10" t="s">
        <v>550</v>
      </c>
      <c r="B176" s="11" t="s">
        <v>581</v>
      </c>
      <c r="C176" s="60">
        <f t="shared" si="14"/>
        <v>2</v>
      </c>
      <c r="D176" s="46">
        <v>1</v>
      </c>
      <c r="E176" s="30">
        <v>1</v>
      </c>
      <c r="F176" s="30">
        <v>1</v>
      </c>
      <c r="G176" s="30">
        <v>1</v>
      </c>
      <c r="H176" s="30">
        <v>0</v>
      </c>
      <c r="I176" s="31">
        <v>2</v>
      </c>
      <c r="J176" s="30">
        <v>2</v>
      </c>
      <c r="K176" s="50">
        <v>2</v>
      </c>
      <c r="L176" s="61">
        <f t="shared" si="15"/>
        <v>1</v>
      </c>
      <c r="M176" s="133">
        <v>0</v>
      </c>
      <c r="N176" s="134">
        <v>1</v>
      </c>
      <c r="O176" s="135">
        <v>1</v>
      </c>
      <c r="P176" s="131">
        <f t="shared" si="12"/>
        <v>2</v>
      </c>
      <c r="Q176" s="56">
        <v>2</v>
      </c>
      <c r="R176" s="59">
        <v>2</v>
      </c>
      <c r="S176" s="132">
        <f t="shared" si="17"/>
        <v>3</v>
      </c>
      <c r="T176" s="79">
        <v>3</v>
      </c>
      <c r="U176" s="80">
        <v>1</v>
      </c>
      <c r="V176" s="86">
        <v>0</v>
      </c>
      <c r="W176" s="125">
        <f t="shared" si="13"/>
        <v>20</v>
      </c>
      <c r="X176" s="126">
        <f t="shared" si="16"/>
        <v>10</v>
      </c>
      <c r="Y176" s="137"/>
      <c r="Z176" s="149" t="s">
        <v>582</v>
      </c>
      <c r="AA176" s="9" t="s">
        <v>581</v>
      </c>
      <c r="AC176" s="16" t="s">
        <v>554</v>
      </c>
      <c r="AD176" s="127">
        <v>1</v>
      </c>
      <c r="AE176" s="9" t="s">
        <v>309</v>
      </c>
      <c r="AF176" s="10" t="s">
        <v>276</v>
      </c>
    </row>
    <row r="177" spans="1:32" s="110" customFormat="1" ht="40.5" x14ac:dyDescent="0.25">
      <c r="A177" s="10" t="s">
        <v>552</v>
      </c>
      <c r="B177" s="11" t="s">
        <v>583</v>
      </c>
      <c r="C177" s="60">
        <f t="shared" si="14"/>
        <v>2</v>
      </c>
      <c r="D177" s="46">
        <v>2</v>
      </c>
      <c r="E177" s="30">
        <v>2</v>
      </c>
      <c r="F177" s="30">
        <v>2</v>
      </c>
      <c r="G177" s="30">
        <v>0</v>
      </c>
      <c r="H177" s="30">
        <v>1</v>
      </c>
      <c r="I177" s="31">
        <v>1</v>
      </c>
      <c r="J177" s="30">
        <v>2</v>
      </c>
      <c r="K177" s="50">
        <v>2</v>
      </c>
      <c r="L177" s="61">
        <f t="shared" si="15"/>
        <v>1</v>
      </c>
      <c r="M177" s="133">
        <v>0</v>
      </c>
      <c r="N177" s="134">
        <v>1</v>
      </c>
      <c r="O177" s="135">
        <v>1</v>
      </c>
      <c r="P177" s="131">
        <f t="shared" si="12"/>
        <v>2</v>
      </c>
      <c r="Q177" s="56">
        <v>2</v>
      </c>
      <c r="R177" s="59">
        <v>2</v>
      </c>
      <c r="S177" s="132">
        <f t="shared" si="17"/>
        <v>3</v>
      </c>
      <c r="T177" s="79">
        <v>3</v>
      </c>
      <c r="U177" s="80">
        <v>1</v>
      </c>
      <c r="V177" s="86">
        <v>0</v>
      </c>
      <c r="W177" s="125">
        <f t="shared" si="13"/>
        <v>22</v>
      </c>
      <c r="X177" s="126">
        <f t="shared" si="16"/>
        <v>12</v>
      </c>
      <c r="Y177" s="126"/>
      <c r="Z177" s="83" t="s">
        <v>584</v>
      </c>
      <c r="AA177" s="9" t="s">
        <v>583</v>
      </c>
      <c r="AC177" s="136" t="s">
        <v>555</v>
      </c>
      <c r="AD177" s="127">
        <v>1</v>
      </c>
      <c r="AE177" s="9" t="s">
        <v>284</v>
      </c>
      <c r="AF177" s="10" t="s">
        <v>250</v>
      </c>
    </row>
    <row r="178" spans="1:32" s="110" customFormat="1" ht="54.75" thickBot="1" x14ac:dyDescent="0.3">
      <c r="A178" s="10" t="s">
        <v>554</v>
      </c>
      <c r="B178" s="11" t="s">
        <v>585</v>
      </c>
      <c r="C178" s="60">
        <f t="shared" si="14"/>
        <v>2</v>
      </c>
      <c r="D178" s="46">
        <v>2</v>
      </c>
      <c r="E178" s="30">
        <v>1</v>
      </c>
      <c r="F178" s="30">
        <v>0</v>
      </c>
      <c r="G178" s="30">
        <v>1</v>
      </c>
      <c r="H178" s="30">
        <v>0</v>
      </c>
      <c r="I178" s="31">
        <v>2</v>
      </c>
      <c r="J178" s="30">
        <v>2</v>
      </c>
      <c r="K178" s="50">
        <v>2</v>
      </c>
      <c r="L178" s="61">
        <f t="shared" si="15"/>
        <v>1</v>
      </c>
      <c r="M178" s="133">
        <v>0</v>
      </c>
      <c r="N178" s="134">
        <v>1</v>
      </c>
      <c r="O178" s="135">
        <v>1</v>
      </c>
      <c r="P178" s="131">
        <f t="shared" si="12"/>
        <v>2</v>
      </c>
      <c r="Q178" s="56">
        <v>2</v>
      </c>
      <c r="R178" s="59">
        <v>2</v>
      </c>
      <c r="S178" s="132">
        <f t="shared" si="17"/>
        <v>2</v>
      </c>
      <c r="T178" s="79">
        <v>2</v>
      </c>
      <c r="U178" s="80">
        <v>1</v>
      </c>
      <c r="V178" s="86">
        <v>0</v>
      </c>
      <c r="W178" s="125">
        <f t="shared" si="13"/>
        <v>19</v>
      </c>
      <c r="X178" s="126">
        <f t="shared" si="16"/>
        <v>10</v>
      </c>
      <c r="Y178" s="126"/>
      <c r="Z178" s="16" t="s">
        <v>586</v>
      </c>
      <c r="AA178" s="9" t="s">
        <v>585</v>
      </c>
      <c r="AC178" s="16" t="s">
        <v>556</v>
      </c>
      <c r="AD178" s="127"/>
      <c r="AE178" s="9" t="s">
        <v>291</v>
      </c>
      <c r="AF178" s="10" t="s">
        <v>256</v>
      </c>
    </row>
    <row r="179" spans="1:32" s="110" customFormat="1" ht="54.75" thickBot="1" x14ac:dyDescent="0.3">
      <c r="A179" s="13" t="s">
        <v>555</v>
      </c>
      <c r="B179" s="14" t="s">
        <v>587</v>
      </c>
      <c r="C179" s="60">
        <f t="shared" si="14"/>
        <v>2</v>
      </c>
      <c r="D179" s="46">
        <v>1</v>
      </c>
      <c r="E179" s="30">
        <v>0</v>
      </c>
      <c r="F179" s="30">
        <v>0</v>
      </c>
      <c r="G179" s="30">
        <v>0</v>
      </c>
      <c r="H179" s="30">
        <v>0</v>
      </c>
      <c r="I179" s="31">
        <v>1</v>
      </c>
      <c r="J179" s="30">
        <v>2</v>
      </c>
      <c r="K179" s="50">
        <v>1</v>
      </c>
      <c r="L179" s="61">
        <f t="shared" si="15"/>
        <v>1</v>
      </c>
      <c r="M179" s="133">
        <v>0</v>
      </c>
      <c r="N179" s="134">
        <v>1</v>
      </c>
      <c r="O179" s="135">
        <v>1</v>
      </c>
      <c r="P179" s="131">
        <f t="shared" si="12"/>
        <v>1</v>
      </c>
      <c r="Q179" s="56">
        <v>1</v>
      </c>
      <c r="R179" s="59">
        <v>1</v>
      </c>
      <c r="S179" s="132">
        <f t="shared" si="17"/>
        <v>1</v>
      </c>
      <c r="T179" s="79">
        <v>1</v>
      </c>
      <c r="U179" s="80">
        <v>1</v>
      </c>
      <c r="V179" s="86">
        <v>0</v>
      </c>
      <c r="W179" s="125">
        <f t="shared" si="13"/>
        <v>11</v>
      </c>
      <c r="X179" s="126">
        <f t="shared" si="16"/>
        <v>5</v>
      </c>
      <c r="Y179" s="126"/>
      <c r="Z179" s="136" t="s">
        <v>588</v>
      </c>
      <c r="AA179" s="12" t="s">
        <v>587</v>
      </c>
      <c r="AC179" s="120"/>
      <c r="AD179" s="121"/>
      <c r="AE179" s="9" t="s">
        <v>288</v>
      </c>
      <c r="AF179" s="10" t="s">
        <v>254</v>
      </c>
    </row>
    <row r="180" spans="1:32" s="110" customFormat="1" ht="40.5" x14ac:dyDescent="0.25">
      <c r="A180" s="10" t="s">
        <v>556</v>
      </c>
      <c r="B180" s="11" t="s">
        <v>589</v>
      </c>
      <c r="C180" s="60">
        <f t="shared" si="14"/>
        <v>2.0714285710000002</v>
      </c>
      <c r="D180" s="46">
        <v>1.7142857140000001</v>
      </c>
      <c r="E180" s="30">
        <v>2</v>
      </c>
      <c r="F180" s="30">
        <v>2</v>
      </c>
      <c r="G180" s="30">
        <v>1</v>
      </c>
      <c r="H180" s="30">
        <v>1</v>
      </c>
      <c r="I180" s="30">
        <v>2</v>
      </c>
      <c r="J180" s="30">
        <v>2.0714285710000002</v>
      </c>
      <c r="K180" s="50">
        <v>2</v>
      </c>
      <c r="L180" s="61">
        <f t="shared" si="15"/>
        <v>1</v>
      </c>
      <c r="M180" s="133">
        <v>1</v>
      </c>
      <c r="N180" s="134">
        <v>1</v>
      </c>
      <c r="O180" s="135">
        <v>1</v>
      </c>
      <c r="P180" s="131">
        <f t="shared" si="12"/>
        <v>2</v>
      </c>
      <c r="Q180" s="56">
        <v>2</v>
      </c>
      <c r="R180" s="59">
        <v>2</v>
      </c>
      <c r="S180" s="132">
        <f t="shared" si="17"/>
        <v>2</v>
      </c>
      <c r="T180" s="79">
        <v>2</v>
      </c>
      <c r="U180" s="80">
        <v>1</v>
      </c>
      <c r="V180" s="86">
        <v>0</v>
      </c>
      <c r="W180" s="125">
        <f t="shared" si="13"/>
        <v>23.785714284999997</v>
      </c>
      <c r="X180" s="126">
        <f t="shared" si="16"/>
        <v>13.785714284999999</v>
      </c>
      <c r="Y180" s="126"/>
      <c r="Z180" s="136" t="s">
        <v>590</v>
      </c>
      <c r="AA180" s="9" t="s">
        <v>589</v>
      </c>
      <c r="AC180" s="150" t="s">
        <v>153</v>
      </c>
      <c r="AD180" s="152">
        <v>1</v>
      </c>
      <c r="AE180" s="9" t="s">
        <v>292</v>
      </c>
      <c r="AF180" s="10" t="s">
        <v>258</v>
      </c>
    </row>
    <row r="181" spans="1:32" s="110" customFormat="1" ht="27" x14ac:dyDescent="0.25">
      <c r="A181" s="37" t="s">
        <v>591</v>
      </c>
      <c r="B181" s="38" t="s">
        <v>592</v>
      </c>
      <c r="C181" s="39"/>
      <c r="D181" s="40"/>
      <c r="E181" s="40"/>
      <c r="F181" s="40"/>
      <c r="G181" s="40"/>
      <c r="H181" s="40"/>
      <c r="I181" s="40"/>
      <c r="J181" s="40"/>
      <c r="K181" s="40"/>
      <c r="L181" s="41"/>
      <c r="M181" s="122"/>
      <c r="N181" s="122"/>
      <c r="O181" s="122"/>
      <c r="P181" s="123"/>
      <c r="Q181" s="42"/>
      <c r="R181" s="42"/>
      <c r="S181" s="39"/>
      <c r="T181" s="43"/>
      <c r="U181" s="43"/>
      <c r="V181" s="73"/>
      <c r="W181" s="124"/>
      <c r="X181" s="125">
        <f t="shared" si="16"/>
        <v>0</v>
      </c>
      <c r="Y181" s="126"/>
      <c r="Z181" s="16" t="s">
        <v>593</v>
      </c>
      <c r="AA181" s="8"/>
      <c r="AC181" s="16" t="s">
        <v>477</v>
      </c>
      <c r="AD181" s="127">
        <v>1</v>
      </c>
      <c r="AE181" s="9" t="s">
        <v>302</v>
      </c>
      <c r="AF181" s="10" t="s">
        <v>268</v>
      </c>
    </row>
    <row r="182" spans="1:32" s="110" customFormat="1" ht="27" x14ac:dyDescent="0.25">
      <c r="A182" s="13" t="s">
        <v>153</v>
      </c>
      <c r="B182" s="14" t="s">
        <v>152</v>
      </c>
      <c r="C182" s="60">
        <f t="shared" si="14"/>
        <v>3</v>
      </c>
      <c r="D182" s="46">
        <v>2</v>
      </c>
      <c r="E182" s="30">
        <v>2</v>
      </c>
      <c r="F182" s="30">
        <v>1</v>
      </c>
      <c r="G182" s="30">
        <v>1</v>
      </c>
      <c r="H182" s="30">
        <v>3</v>
      </c>
      <c r="I182" s="31">
        <v>1</v>
      </c>
      <c r="J182" s="30">
        <v>0</v>
      </c>
      <c r="K182" s="51">
        <v>2</v>
      </c>
      <c r="L182" s="61">
        <f t="shared" si="15"/>
        <v>1</v>
      </c>
      <c r="M182" s="133">
        <v>1</v>
      </c>
      <c r="N182" s="134">
        <v>1</v>
      </c>
      <c r="O182" s="135">
        <v>1</v>
      </c>
      <c r="P182" s="131">
        <f t="shared" si="12"/>
        <v>2</v>
      </c>
      <c r="Q182" s="56">
        <v>2</v>
      </c>
      <c r="R182" s="59">
        <v>2</v>
      </c>
      <c r="S182" s="132">
        <f t="shared" si="17"/>
        <v>1</v>
      </c>
      <c r="T182" s="79">
        <v>1</v>
      </c>
      <c r="U182" s="80">
        <v>1</v>
      </c>
      <c r="V182" s="86">
        <v>0</v>
      </c>
      <c r="W182" s="125">
        <f t="shared" si="13"/>
        <v>21</v>
      </c>
      <c r="X182" s="126">
        <f t="shared" si="16"/>
        <v>12</v>
      </c>
      <c r="Y182" s="126"/>
      <c r="Z182" s="136" t="s">
        <v>283</v>
      </c>
      <c r="AA182" s="12" t="s">
        <v>152</v>
      </c>
      <c r="AC182" s="136" t="s">
        <v>301</v>
      </c>
      <c r="AD182" s="152">
        <v>1</v>
      </c>
      <c r="AE182" s="8" t="s">
        <v>280</v>
      </c>
      <c r="AF182" s="1" t="s">
        <v>279</v>
      </c>
    </row>
    <row r="183" spans="1:32" s="110" customFormat="1" ht="27" x14ac:dyDescent="0.25">
      <c r="A183" s="13" t="s">
        <v>477</v>
      </c>
      <c r="B183" s="14" t="s">
        <v>476</v>
      </c>
      <c r="C183" s="60">
        <f t="shared" si="14"/>
        <v>3</v>
      </c>
      <c r="D183" s="46">
        <v>1</v>
      </c>
      <c r="E183" s="30">
        <v>1</v>
      </c>
      <c r="F183" s="30">
        <v>0</v>
      </c>
      <c r="G183" s="30">
        <v>0</v>
      </c>
      <c r="H183" s="30">
        <v>3</v>
      </c>
      <c r="I183" s="31">
        <v>1</v>
      </c>
      <c r="J183" s="30">
        <v>0</v>
      </c>
      <c r="K183" s="51">
        <v>2</v>
      </c>
      <c r="L183" s="61">
        <f t="shared" si="15"/>
        <v>1</v>
      </c>
      <c r="M183" s="133">
        <v>1</v>
      </c>
      <c r="N183" s="134">
        <v>1</v>
      </c>
      <c r="O183" s="135">
        <v>1</v>
      </c>
      <c r="P183" s="131">
        <f t="shared" si="12"/>
        <v>2</v>
      </c>
      <c r="Q183" s="56">
        <v>2</v>
      </c>
      <c r="R183" s="59">
        <v>2</v>
      </c>
      <c r="S183" s="132">
        <f t="shared" si="17"/>
        <v>2</v>
      </c>
      <c r="T183" s="79">
        <v>1</v>
      </c>
      <c r="U183" s="80">
        <v>2</v>
      </c>
      <c r="V183" s="86">
        <v>0</v>
      </c>
      <c r="W183" s="125">
        <f t="shared" si="13"/>
        <v>18</v>
      </c>
      <c r="X183" s="126">
        <f t="shared" si="16"/>
        <v>8</v>
      </c>
      <c r="Y183" s="126"/>
      <c r="Z183" s="136" t="s">
        <v>594</v>
      </c>
      <c r="AA183" s="12" t="s">
        <v>476</v>
      </c>
      <c r="AC183" s="136" t="s">
        <v>304</v>
      </c>
      <c r="AD183" s="152">
        <v>1</v>
      </c>
      <c r="AE183" s="12" t="s">
        <v>305</v>
      </c>
      <c r="AF183" s="13" t="s">
        <v>272</v>
      </c>
    </row>
    <row r="184" spans="1:32" s="110" customFormat="1" ht="27" x14ac:dyDescent="0.25">
      <c r="A184" s="13" t="s">
        <v>301</v>
      </c>
      <c r="B184" s="14" t="s">
        <v>300</v>
      </c>
      <c r="C184" s="60">
        <f t="shared" si="14"/>
        <v>2</v>
      </c>
      <c r="D184" s="46">
        <v>2</v>
      </c>
      <c r="E184" s="30">
        <v>2</v>
      </c>
      <c r="F184" s="30">
        <v>1</v>
      </c>
      <c r="G184" s="30">
        <v>1</v>
      </c>
      <c r="H184" s="30">
        <v>1</v>
      </c>
      <c r="I184" s="31">
        <v>1</v>
      </c>
      <c r="J184" s="30">
        <v>0</v>
      </c>
      <c r="K184" s="51">
        <v>2</v>
      </c>
      <c r="L184" s="61">
        <f t="shared" si="15"/>
        <v>1</v>
      </c>
      <c r="M184" s="133">
        <v>1</v>
      </c>
      <c r="N184" s="134">
        <v>1</v>
      </c>
      <c r="O184" s="135">
        <v>1</v>
      </c>
      <c r="P184" s="131">
        <f t="shared" si="12"/>
        <v>2</v>
      </c>
      <c r="Q184" s="56">
        <v>2</v>
      </c>
      <c r="R184" s="59">
        <v>2</v>
      </c>
      <c r="S184" s="132">
        <f t="shared" si="17"/>
        <v>1</v>
      </c>
      <c r="T184" s="79">
        <v>1</v>
      </c>
      <c r="U184" s="80">
        <v>1</v>
      </c>
      <c r="V184" s="86">
        <v>0</v>
      </c>
      <c r="W184" s="125">
        <f t="shared" si="13"/>
        <v>19</v>
      </c>
      <c r="X184" s="126">
        <f t="shared" si="16"/>
        <v>10</v>
      </c>
      <c r="Y184" s="126"/>
      <c r="Z184" s="136" t="s">
        <v>595</v>
      </c>
      <c r="AA184" s="12" t="s">
        <v>300</v>
      </c>
      <c r="AC184" s="136" t="s">
        <v>278</v>
      </c>
      <c r="AD184" s="152">
        <v>1</v>
      </c>
      <c r="AE184" s="12" t="s">
        <v>360</v>
      </c>
      <c r="AF184" s="13" t="s">
        <v>326</v>
      </c>
    </row>
    <row r="185" spans="1:32" s="110" customFormat="1" ht="27.75" thickBot="1" x14ac:dyDescent="0.3">
      <c r="A185" s="13" t="s">
        <v>304</v>
      </c>
      <c r="B185" s="14" t="s">
        <v>303</v>
      </c>
      <c r="C185" s="60">
        <f t="shared" si="14"/>
        <v>1</v>
      </c>
      <c r="D185" s="46">
        <v>1</v>
      </c>
      <c r="E185" s="30">
        <v>1</v>
      </c>
      <c r="F185" s="30">
        <v>0</v>
      </c>
      <c r="G185" s="30">
        <v>0</v>
      </c>
      <c r="H185" s="30">
        <v>0</v>
      </c>
      <c r="I185" s="31">
        <v>1</v>
      </c>
      <c r="J185" s="30">
        <v>0</v>
      </c>
      <c r="K185" s="51">
        <v>1</v>
      </c>
      <c r="L185" s="61">
        <f t="shared" si="15"/>
        <v>2</v>
      </c>
      <c r="M185" s="133">
        <v>1</v>
      </c>
      <c r="N185" s="134">
        <v>2</v>
      </c>
      <c r="O185" s="135">
        <v>1</v>
      </c>
      <c r="P185" s="131">
        <f t="shared" si="12"/>
        <v>1</v>
      </c>
      <c r="Q185" s="56">
        <v>1</v>
      </c>
      <c r="R185" s="59">
        <v>1</v>
      </c>
      <c r="S185" s="132">
        <f t="shared" si="17"/>
        <v>1</v>
      </c>
      <c r="T185" s="79">
        <v>1</v>
      </c>
      <c r="U185" s="80">
        <v>1</v>
      </c>
      <c r="V185" s="86">
        <v>0</v>
      </c>
      <c r="W185" s="125">
        <f t="shared" si="13"/>
        <v>12</v>
      </c>
      <c r="X185" s="126">
        <f t="shared" si="16"/>
        <v>4</v>
      </c>
      <c r="Y185" s="137"/>
      <c r="Z185" s="151" t="s">
        <v>336</v>
      </c>
      <c r="AA185" s="12" t="s">
        <v>303</v>
      </c>
      <c r="AC185" s="136" t="s">
        <v>161</v>
      </c>
      <c r="AD185" s="152">
        <v>1</v>
      </c>
      <c r="AE185" s="9" t="s">
        <v>596</v>
      </c>
      <c r="AF185" s="10" t="s">
        <v>597</v>
      </c>
    </row>
    <row r="186" spans="1:32" s="110" customFormat="1" ht="54.75" thickBot="1" x14ac:dyDescent="0.3">
      <c r="A186" s="13" t="s">
        <v>278</v>
      </c>
      <c r="B186" s="14" t="s">
        <v>277</v>
      </c>
      <c r="C186" s="60">
        <f t="shared" si="14"/>
        <v>3</v>
      </c>
      <c r="D186" s="46">
        <v>2</v>
      </c>
      <c r="E186" s="30">
        <v>2</v>
      </c>
      <c r="F186" s="30">
        <v>1</v>
      </c>
      <c r="G186" s="30">
        <v>1</v>
      </c>
      <c r="H186" s="30">
        <v>1</v>
      </c>
      <c r="I186" s="31">
        <v>3</v>
      </c>
      <c r="J186" s="30">
        <v>3</v>
      </c>
      <c r="K186" s="51">
        <v>2</v>
      </c>
      <c r="L186" s="61">
        <f t="shared" si="15"/>
        <v>1</v>
      </c>
      <c r="M186" s="133">
        <v>1</v>
      </c>
      <c r="N186" s="134">
        <v>1</v>
      </c>
      <c r="O186" s="135">
        <v>1</v>
      </c>
      <c r="P186" s="131">
        <f t="shared" si="12"/>
        <v>3</v>
      </c>
      <c r="Q186" s="56">
        <v>3</v>
      </c>
      <c r="R186" s="59">
        <v>2</v>
      </c>
      <c r="S186" s="132">
        <f t="shared" si="17"/>
        <v>1</v>
      </c>
      <c r="T186" s="79">
        <v>1</v>
      </c>
      <c r="U186" s="80">
        <v>1</v>
      </c>
      <c r="V186" s="86">
        <v>0</v>
      </c>
      <c r="W186" s="125">
        <f t="shared" si="13"/>
        <v>25</v>
      </c>
      <c r="X186" s="126">
        <f t="shared" si="16"/>
        <v>15</v>
      </c>
      <c r="Y186" s="137"/>
      <c r="Z186" s="138" t="s">
        <v>598</v>
      </c>
      <c r="AA186" s="12" t="s">
        <v>277</v>
      </c>
      <c r="AC186" s="136" t="s">
        <v>314</v>
      </c>
      <c r="AD186" s="152">
        <v>1</v>
      </c>
      <c r="AE186" s="9" t="s">
        <v>599</v>
      </c>
      <c r="AF186" s="10" t="s">
        <v>600</v>
      </c>
    </row>
    <row r="187" spans="1:32" s="110" customFormat="1" ht="40.5" x14ac:dyDescent="0.25">
      <c r="A187" s="13" t="s">
        <v>161</v>
      </c>
      <c r="B187" s="14" t="s">
        <v>160</v>
      </c>
      <c r="C187" s="60">
        <f t="shared" si="14"/>
        <v>2</v>
      </c>
      <c r="D187" s="46">
        <v>2</v>
      </c>
      <c r="E187" s="30">
        <v>2</v>
      </c>
      <c r="F187" s="30">
        <v>0</v>
      </c>
      <c r="G187" s="30">
        <v>1</v>
      </c>
      <c r="H187" s="30">
        <v>1</v>
      </c>
      <c r="I187" s="31">
        <v>1</v>
      </c>
      <c r="J187" s="30">
        <v>1</v>
      </c>
      <c r="K187" s="51">
        <v>2</v>
      </c>
      <c r="L187" s="61">
        <f t="shared" si="15"/>
        <v>1</v>
      </c>
      <c r="M187" s="133">
        <v>1</v>
      </c>
      <c r="N187" s="134">
        <v>1</v>
      </c>
      <c r="O187" s="135">
        <v>1</v>
      </c>
      <c r="P187" s="131">
        <f t="shared" si="12"/>
        <v>3</v>
      </c>
      <c r="Q187" s="56">
        <v>3</v>
      </c>
      <c r="R187" s="59">
        <v>2</v>
      </c>
      <c r="S187" s="132">
        <f t="shared" si="17"/>
        <v>1</v>
      </c>
      <c r="T187" s="79">
        <v>1</v>
      </c>
      <c r="U187" s="80">
        <v>1</v>
      </c>
      <c r="V187" s="86">
        <v>0</v>
      </c>
      <c r="W187" s="125">
        <f t="shared" si="13"/>
        <v>20</v>
      </c>
      <c r="X187" s="126">
        <f t="shared" si="16"/>
        <v>10</v>
      </c>
      <c r="Y187" s="126"/>
      <c r="Z187" s="83" t="s">
        <v>96</v>
      </c>
      <c r="AA187" s="12" t="s">
        <v>160</v>
      </c>
      <c r="AC187" s="136" t="s">
        <v>567</v>
      </c>
      <c r="AD187" s="152">
        <v>1</v>
      </c>
      <c r="AE187" s="12" t="s">
        <v>601</v>
      </c>
      <c r="AF187" s="13" t="s">
        <v>567</v>
      </c>
    </row>
    <row r="188" spans="1:32" s="110" customFormat="1" ht="15.75" thickBot="1" x14ac:dyDescent="0.3">
      <c r="A188" s="13" t="s">
        <v>314</v>
      </c>
      <c r="B188" s="14" t="s">
        <v>313</v>
      </c>
      <c r="C188" s="60">
        <f t="shared" si="14"/>
        <v>3</v>
      </c>
      <c r="D188" s="46">
        <v>2</v>
      </c>
      <c r="E188" s="30">
        <v>2</v>
      </c>
      <c r="F188" s="30">
        <v>1</v>
      </c>
      <c r="G188" s="30">
        <v>1</v>
      </c>
      <c r="H188" s="30">
        <v>1</v>
      </c>
      <c r="I188" s="31">
        <v>1</v>
      </c>
      <c r="J188" s="30">
        <v>1</v>
      </c>
      <c r="K188" s="51">
        <v>3</v>
      </c>
      <c r="L188" s="61">
        <f t="shared" si="15"/>
        <v>2</v>
      </c>
      <c r="M188" s="133">
        <v>2</v>
      </c>
      <c r="N188" s="134">
        <v>1</v>
      </c>
      <c r="O188" s="135">
        <v>1</v>
      </c>
      <c r="P188" s="131">
        <f t="shared" si="12"/>
        <v>3</v>
      </c>
      <c r="Q188" s="56">
        <v>3</v>
      </c>
      <c r="R188" s="59">
        <v>2</v>
      </c>
      <c r="S188" s="132">
        <f t="shared" si="17"/>
        <v>1</v>
      </c>
      <c r="T188" s="79">
        <v>1</v>
      </c>
      <c r="U188" s="80">
        <v>1</v>
      </c>
      <c r="V188" s="86">
        <v>0</v>
      </c>
      <c r="W188" s="125">
        <f t="shared" si="13"/>
        <v>23</v>
      </c>
      <c r="X188" s="126">
        <f t="shared" si="16"/>
        <v>12</v>
      </c>
      <c r="Y188" s="126"/>
      <c r="Z188" s="136" t="s">
        <v>294</v>
      </c>
      <c r="AA188" s="12" t="s">
        <v>313</v>
      </c>
      <c r="AC188" s="147" t="s">
        <v>571</v>
      </c>
      <c r="AD188" s="153"/>
      <c r="AE188" s="8" t="s">
        <v>592</v>
      </c>
      <c r="AF188" s="1" t="s">
        <v>591</v>
      </c>
    </row>
    <row r="189" spans="1:32" s="110" customFormat="1" ht="41.25" thickBot="1" x14ac:dyDescent="0.3">
      <c r="A189" s="13" t="s">
        <v>567</v>
      </c>
      <c r="B189" s="14" t="s">
        <v>601</v>
      </c>
      <c r="C189" s="60">
        <f t="shared" si="14"/>
        <v>3</v>
      </c>
      <c r="D189" s="46">
        <v>2</v>
      </c>
      <c r="E189" s="30">
        <v>2</v>
      </c>
      <c r="F189" s="30">
        <v>2</v>
      </c>
      <c r="G189" s="30">
        <v>1</v>
      </c>
      <c r="H189" s="30">
        <v>2</v>
      </c>
      <c r="I189" s="31">
        <v>3</v>
      </c>
      <c r="J189" s="30">
        <v>3</v>
      </c>
      <c r="K189" s="51">
        <v>2</v>
      </c>
      <c r="L189" s="61">
        <f t="shared" si="15"/>
        <v>1</v>
      </c>
      <c r="M189" s="133" t="s">
        <v>65</v>
      </c>
      <c r="N189" s="134">
        <v>1</v>
      </c>
      <c r="O189" s="135">
        <v>1</v>
      </c>
      <c r="P189" s="131">
        <f t="shared" si="12"/>
        <v>1</v>
      </c>
      <c r="Q189" s="56">
        <v>1</v>
      </c>
      <c r="R189" s="59">
        <v>1</v>
      </c>
      <c r="S189" s="132">
        <f t="shared" si="17"/>
        <v>1</v>
      </c>
      <c r="T189" s="79">
        <v>1</v>
      </c>
      <c r="U189" s="80">
        <v>1</v>
      </c>
      <c r="V189" s="86">
        <v>0</v>
      </c>
      <c r="W189" s="125">
        <f t="shared" si="13"/>
        <v>23</v>
      </c>
      <c r="X189" s="126">
        <f t="shared" si="16"/>
        <v>17</v>
      </c>
      <c r="Y189" s="126"/>
      <c r="Z189" s="136" t="s">
        <v>332</v>
      </c>
      <c r="AA189" s="12" t="s">
        <v>601</v>
      </c>
      <c r="AC189" s="120"/>
      <c r="AD189" s="138"/>
      <c r="AE189" s="9" t="s">
        <v>97</v>
      </c>
      <c r="AF189" s="10" t="s">
        <v>82</v>
      </c>
    </row>
    <row r="190" spans="1:32" s="110" customFormat="1" ht="27" x14ac:dyDescent="0.25">
      <c r="A190" s="10" t="s">
        <v>571</v>
      </c>
      <c r="B190" s="11" t="s">
        <v>602</v>
      </c>
      <c r="C190" s="60">
        <f t="shared" si="14"/>
        <v>2</v>
      </c>
      <c r="D190" s="46">
        <v>2</v>
      </c>
      <c r="E190" s="30">
        <v>2</v>
      </c>
      <c r="F190" s="30">
        <v>1</v>
      </c>
      <c r="G190" s="30">
        <v>1</v>
      </c>
      <c r="H190" s="30">
        <v>2</v>
      </c>
      <c r="I190" s="31">
        <v>2</v>
      </c>
      <c r="J190" s="30">
        <v>1</v>
      </c>
      <c r="K190" s="50">
        <v>2</v>
      </c>
      <c r="L190" s="61">
        <f t="shared" si="15"/>
        <v>1</v>
      </c>
      <c r="M190" s="133">
        <v>1</v>
      </c>
      <c r="N190" s="134">
        <v>1</v>
      </c>
      <c r="O190" s="135">
        <v>1</v>
      </c>
      <c r="P190" s="131">
        <f t="shared" si="12"/>
        <v>2</v>
      </c>
      <c r="Q190" s="56">
        <v>2</v>
      </c>
      <c r="R190" s="59">
        <v>2</v>
      </c>
      <c r="S190" s="132">
        <f t="shared" si="17"/>
        <v>1</v>
      </c>
      <c r="T190" s="79">
        <v>1</v>
      </c>
      <c r="U190" s="80">
        <v>1</v>
      </c>
      <c r="V190" s="86">
        <v>0</v>
      </c>
      <c r="W190" s="125">
        <f t="shared" si="13"/>
        <v>22</v>
      </c>
      <c r="X190" s="126">
        <f t="shared" si="16"/>
        <v>13</v>
      </c>
      <c r="Y190" s="126"/>
      <c r="Z190" s="16" t="s">
        <v>92</v>
      </c>
      <c r="AA190" s="9" t="s">
        <v>602</v>
      </c>
      <c r="AC190" s="83" t="s">
        <v>575</v>
      </c>
      <c r="AD190" s="144">
        <v>1</v>
      </c>
      <c r="AE190" s="12" t="s">
        <v>188</v>
      </c>
      <c r="AF190" s="13" t="s">
        <v>170</v>
      </c>
    </row>
    <row r="191" spans="1:32" s="110" customFormat="1" ht="27" x14ac:dyDescent="0.25">
      <c r="A191" s="37" t="s">
        <v>603</v>
      </c>
      <c r="B191" s="38" t="s">
        <v>604</v>
      </c>
      <c r="C191" s="39"/>
      <c r="D191" s="40"/>
      <c r="E191" s="40"/>
      <c r="F191" s="40"/>
      <c r="G191" s="40"/>
      <c r="H191" s="40"/>
      <c r="I191" s="40"/>
      <c r="J191" s="40"/>
      <c r="K191" s="40"/>
      <c r="L191" s="41"/>
      <c r="M191" s="122"/>
      <c r="N191" s="122"/>
      <c r="O191" s="122"/>
      <c r="P191" s="123"/>
      <c r="Q191" s="42"/>
      <c r="R191" s="42"/>
      <c r="S191" s="39"/>
      <c r="T191" s="43"/>
      <c r="U191" s="43"/>
      <c r="V191" s="73"/>
      <c r="W191" s="124"/>
      <c r="X191" s="125">
        <f t="shared" si="16"/>
        <v>0</v>
      </c>
      <c r="Y191" s="126"/>
      <c r="Z191" s="16" t="s">
        <v>448</v>
      </c>
      <c r="AA191" s="8"/>
      <c r="AC191" s="16" t="s">
        <v>577</v>
      </c>
      <c r="AD191" s="127">
        <v>1</v>
      </c>
      <c r="AE191" s="9" t="s">
        <v>166</v>
      </c>
      <c r="AF191" s="10" t="s">
        <v>140</v>
      </c>
    </row>
    <row r="192" spans="1:32" s="110" customFormat="1" ht="27.75" thickBot="1" x14ac:dyDescent="0.3">
      <c r="A192" s="10" t="s">
        <v>575</v>
      </c>
      <c r="B192" s="11" t="s">
        <v>605</v>
      </c>
      <c r="C192" s="60">
        <f t="shared" si="14"/>
        <v>3</v>
      </c>
      <c r="D192" s="46">
        <v>1</v>
      </c>
      <c r="E192" s="30">
        <v>3</v>
      </c>
      <c r="F192" s="30">
        <v>3</v>
      </c>
      <c r="G192" s="30">
        <v>1</v>
      </c>
      <c r="H192" s="30">
        <v>2</v>
      </c>
      <c r="I192" s="31">
        <v>1</v>
      </c>
      <c r="J192" s="30">
        <v>2</v>
      </c>
      <c r="K192" s="50">
        <v>3</v>
      </c>
      <c r="L192" s="61">
        <f t="shared" si="15"/>
        <v>3</v>
      </c>
      <c r="M192" s="133">
        <v>1</v>
      </c>
      <c r="N192" s="134">
        <v>3</v>
      </c>
      <c r="O192" s="135">
        <v>1</v>
      </c>
      <c r="P192" s="131">
        <f t="shared" si="12"/>
        <v>3</v>
      </c>
      <c r="Q192" s="56">
        <v>3</v>
      </c>
      <c r="R192" s="59">
        <v>2</v>
      </c>
      <c r="S192" s="132">
        <f t="shared" si="17"/>
        <v>2</v>
      </c>
      <c r="T192" s="79">
        <v>2</v>
      </c>
      <c r="U192" s="80">
        <v>1</v>
      </c>
      <c r="V192" s="86">
        <v>0</v>
      </c>
      <c r="W192" s="125">
        <f t="shared" si="13"/>
        <v>29</v>
      </c>
      <c r="X192" s="126">
        <f t="shared" si="16"/>
        <v>16</v>
      </c>
      <c r="Y192" s="126"/>
      <c r="Z192" s="16" t="s">
        <v>488</v>
      </c>
      <c r="AA192" s="9" t="s">
        <v>605</v>
      </c>
      <c r="AC192" s="16" t="s">
        <v>579</v>
      </c>
      <c r="AD192" s="144">
        <v>1</v>
      </c>
      <c r="AE192" s="8" t="s">
        <v>606</v>
      </c>
      <c r="AF192" s="1" t="s">
        <v>607</v>
      </c>
    </row>
    <row r="193" spans="1:32" s="110" customFormat="1" ht="41.25" thickBot="1" x14ac:dyDescent="0.3">
      <c r="A193" s="10" t="s">
        <v>577</v>
      </c>
      <c r="B193" s="11" t="s">
        <v>608</v>
      </c>
      <c r="C193" s="60">
        <f t="shared" si="14"/>
        <v>3</v>
      </c>
      <c r="D193" s="46">
        <v>2</v>
      </c>
      <c r="E193" s="30">
        <v>3</v>
      </c>
      <c r="F193" s="30">
        <v>3</v>
      </c>
      <c r="G193" s="30">
        <v>2</v>
      </c>
      <c r="H193" s="30">
        <v>2</v>
      </c>
      <c r="I193" s="31">
        <v>2</v>
      </c>
      <c r="J193" s="30">
        <v>3</v>
      </c>
      <c r="K193" s="50">
        <v>3</v>
      </c>
      <c r="L193" s="61">
        <f t="shared" si="15"/>
        <v>3</v>
      </c>
      <c r="M193" s="133">
        <v>3</v>
      </c>
      <c r="N193" s="134">
        <v>1</v>
      </c>
      <c r="O193" s="135">
        <v>1</v>
      </c>
      <c r="P193" s="131">
        <f t="shared" si="12"/>
        <v>2</v>
      </c>
      <c r="Q193" s="56">
        <v>2</v>
      </c>
      <c r="R193" s="59">
        <v>2</v>
      </c>
      <c r="S193" s="132">
        <f t="shared" si="17"/>
        <v>2</v>
      </c>
      <c r="T193" s="79">
        <v>2</v>
      </c>
      <c r="U193" s="80">
        <v>1</v>
      </c>
      <c r="V193" s="86">
        <v>0</v>
      </c>
      <c r="W193" s="125">
        <f t="shared" si="13"/>
        <v>32</v>
      </c>
      <c r="X193" s="126">
        <f t="shared" si="16"/>
        <v>20</v>
      </c>
      <c r="Y193" s="137"/>
      <c r="Z193" s="138" t="s">
        <v>547</v>
      </c>
      <c r="AA193" s="9" t="s">
        <v>608</v>
      </c>
      <c r="AC193" s="136" t="s">
        <v>580</v>
      </c>
      <c r="AD193" s="144">
        <v>1</v>
      </c>
      <c r="AE193" s="9" t="s">
        <v>609</v>
      </c>
      <c r="AF193" s="10" t="s">
        <v>610</v>
      </c>
    </row>
    <row r="194" spans="1:32" s="110" customFormat="1" ht="27" x14ac:dyDescent="0.25">
      <c r="A194" s="10" t="s">
        <v>579</v>
      </c>
      <c r="B194" s="11" t="s">
        <v>611</v>
      </c>
      <c r="C194" s="60">
        <f t="shared" si="14"/>
        <v>2</v>
      </c>
      <c r="D194" s="46">
        <v>1</v>
      </c>
      <c r="E194" s="30">
        <v>1</v>
      </c>
      <c r="F194" s="30">
        <v>0</v>
      </c>
      <c r="G194" s="30">
        <v>0</v>
      </c>
      <c r="H194" s="30">
        <v>0</v>
      </c>
      <c r="I194" s="31">
        <v>1</v>
      </c>
      <c r="J194" s="30">
        <v>2</v>
      </c>
      <c r="K194" s="50">
        <v>1</v>
      </c>
      <c r="L194" s="61">
        <f t="shared" si="15"/>
        <v>3</v>
      </c>
      <c r="M194" s="133">
        <v>3</v>
      </c>
      <c r="N194" s="134">
        <v>1</v>
      </c>
      <c r="O194" s="135">
        <v>1</v>
      </c>
      <c r="P194" s="131">
        <f t="shared" si="12"/>
        <v>1</v>
      </c>
      <c r="Q194" s="56">
        <v>1</v>
      </c>
      <c r="R194" s="59">
        <v>1</v>
      </c>
      <c r="S194" s="132">
        <f t="shared" si="17"/>
        <v>2</v>
      </c>
      <c r="T194" s="79">
        <v>1</v>
      </c>
      <c r="U194" s="80">
        <v>1</v>
      </c>
      <c r="V194" s="86">
        <v>2</v>
      </c>
      <c r="W194" s="125">
        <f t="shared" si="13"/>
        <v>17</v>
      </c>
      <c r="X194" s="126">
        <f t="shared" si="16"/>
        <v>6</v>
      </c>
      <c r="Y194" s="126"/>
      <c r="Z194" s="83" t="s">
        <v>187</v>
      </c>
      <c r="AA194" s="9" t="s">
        <v>611</v>
      </c>
      <c r="AC194" s="136" t="s">
        <v>582</v>
      </c>
      <c r="AD194" s="144">
        <v>1</v>
      </c>
      <c r="AE194" s="12" t="s">
        <v>349</v>
      </c>
      <c r="AF194" s="13" t="s">
        <v>316</v>
      </c>
    </row>
    <row r="195" spans="1:32" s="110" customFormat="1" ht="41.25" thickBot="1" x14ac:dyDescent="0.3">
      <c r="A195" s="13" t="s">
        <v>580</v>
      </c>
      <c r="B195" s="14" t="s">
        <v>612</v>
      </c>
      <c r="C195" s="60">
        <f t="shared" si="14"/>
        <v>3</v>
      </c>
      <c r="D195" s="46">
        <v>2</v>
      </c>
      <c r="E195" s="30">
        <v>2</v>
      </c>
      <c r="F195" s="30">
        <v>2</v>
      </c>
      <c r="G195" s="30">
        <v>2</v>
      </c>
      <c r="H195" s="30">
        <v>3</v>
      </c>
      <c r="I195" s="31">
        <v>3</v>
      </c>
      <c r="J195" s="30">
        <v>3</v>
      </c>
      <c r="K195" s="50">
        <v>3</v>
      </c>
      <c r="L195" s="61">
        <f t="shared" si="15"/>
        <v>1</v>
      </c>
      <c r="M195" s="133">
        <v>0</v>
      </c>
      <c r="N195" s="134">
        <v>1</v>
      </c>
      <c r="O195" s="135">
        <v>1</v>
      </c>
      <c r="P195" s="131">
        <f t="shared" ref="P195:P258" si="18">MAX(Q195:R195)</f>
        <v>3</v>
      </c>
      <c r="Q195" s="56">
        <v>3</v>
      </c>
      <c r="R195" s="59">
        <v>3</v>
      </c>
      <c r="S195" s="132">
        <f t="shared" si="17"/>
        <v>3</v>
      </c>
      <c r="T195" s="79">
        <v>2</v>
      </c>
      <c r="U195" s="80">
        <v>1</v>
      </c>
      <c r="V195" s="86">
        <v>3</v>
      </c>
      <c r="W195" s="125">
        <f t="shared" ref="W195:W258" si="19">SUM(D195:K195,M195:O195,Q195:R195,T195:V195)</f>
        <v>34</v>
      </c>
      <c r="X195" s="126">
        <f t="shared" si="16"/>
        <v>20</v>
      </c>
      <c r="Y195" s="126"/>
      <c r="Z195" s="136" t="s">
        <v>403</v>
      </c>
      <c r="AA195" s="12" t="s">
        <v>612</v>
      </c>
      <c r="AC195" s="16" t="s">
        <v>584</v>
      </c>
      <c r="AD195" s="127"/>
      <c r="AE195" s="12" t="s">
        <v>613</v>
      </c>
      <c r="AF195" s="13" t="s">
        <v>614</v>
      </c>
    </row>
    <row r="196" spans="1:32" s="110" customFormat="1" ht="27.75" thickBot="1" x14ac:dyDescent="0.3">
      <c r="A196" s="13" t="s">
        <v>582</v>
      </c>
      <c r="B196" s="14" t="s">
        <v>615</v>
      </c>
      <c r="C196" s="60">
        <f t="shared" ref="C196:C259" si="20">MAX(D196:K196)</f>
        <v>3</v>
      </c>
      <c r="D196" s="46">
        <v>2</v>
      </c>
      <c r="E196" s="30">
        <v>1</v>
      </c>
      <c r="F196" s="30">
        <v>1</v>
      </c>
      <c r="G196" s="30">
        <v>0</v>
      </c>
      <c r="H196" s="30">
        <v>3</v>
      </c>
      <c r="I196" s="31">
        <v>3</v>
      </c>
      <c r="J196" s="30">
        <v>3</v>
      </c>
      <c r="K196" s="51">
        <v>3</v>
      </c>
      <c r="L196" s="61">
        <f t="shared" ref="L196:L259" si="21">MAX(M196:N196)</f>
        <v>1</v>
      </c>
      <c r="M196" s="133">
        <v>0</v>
      </c>
      <c r="N196" s="134">
        <v>1</v>
      </c>
      <c r="O196" s="135">
        <v>1</v>
      </c>
      <c r="P196" s="131">
        <f t="shared" si="18"/>
        <v>3</v>
      </c>
      <c r="Q196" s="56">
        <v>3</v>
      </c>
      <c r="R196" s="59">
        <v>3</v>
      </c>
      <c r="S196" s="132">
        <f t="shared" si="17"/>
        <v>3</v>
      </c>
      <c r="T196" s="79">
        <v>1</v>
      </c>
      <c r="U196" s="80">
        <v>1</v>
      </c>
      <c r="V196" s="86">
        <v>3</v>
      </c>
      <c r="W196" s="125">
        <f t="shared" si="19"/>
        <v>29</v>
      </c>
      <c r="X196" s="126">
        <f t="shared" ref="X196:X259" si="22">SUM(D196:K196)</f>
        <v>16</v>
      </c>
      <c r="Y196" s="126"/>
      <c r="Z196" s="16" t="s">
        <v>616</v>
      </c>
      <c r="AA196" s="12" t="s">
        <v>615</v>
      </c>
      <c r="AC196" s="120"/>
      <c r="AD196" s="121"/>
      <c r="AE196" s="9" t="s">
        <v>474</v>
      </c>
      <c r="AF196" s="10" t="s">
        <v>432</v>
      </c>
    </row>
    <row r="197" spans="1:32" s="110" customFormat="1" x14ac:dyDescent="0.25">
      <c r="A197" s="10" t="s">
        <v>584</v>
      </c>
      <c r="B197" s="11" t="s">
        <v>617</v>
      </c>
      <c r="C197" s="60">
        <f t="shared" si="20"/>
        <v>3</v>
      </c>
      <c r="D197" s="46">
        <v>1.6</v>
      </c>
      <c r="E197" s="30">
        <v>2</v>
      </c>
      <c r="F197" s="30">
        <v>2</v>
      </c>
      <c r="G197" s="30">
        <v>1</v>
      </c>
      <c r="H197" s="30">
        <v>2</v>
      </c>
      <c r="I197" s="30">
        <v>2</v>
      </c>
      <c r="J197" s="30">
        <v>2.4</v>
      </c>
      <c r="K197" s="50">
        <v>3</v>
      </c>
      <c r="L197" s="61">
        <f t="shared" si="21"/>
        <v>2</v>
      </c>
      <c r="M197" s="133">
        <v>2</v>
      </c>
      <c r="N197" s="134">
        <v>1</v>
      </c>
      <c r="O197" s="135">
        <v>1</v>
      </c>
      <c r="P197" s="131">
        <f t="shared" si="18"/>
        <v>2</v>
      </c>
      <c r="Q197" s="56">
        <v>2</v>
      </c>
      <c r="R197" s="59">
        <v>2</v>
      </c>
      <c r="S197" s="132">
        <f t="shared" ref="S197:S260" si="23">MAX(T197:V197)</f>
        <v>2</v>
      </c>
      <c r="T197" s="79">
        <v>2</v>
      </c>
      <c r="U197" s="80">
        <v>1</v>
      </c>
      <c r="V197" s="86">
        <v>0</v>
      </c>
      <c r="W197" s="125">
        <f t="shared" si="19"/>
        <v>27</v>
      </c>
      <c r="X197" s="126">
        <f t="shared" si="22"/>
        <v>16</v>
      </c>
      <c r="Y197" s="126"/>
      <c r="Z197" s="16" t="s">
        <v>618</v>
      </c>
      <c r="AA197" s="9" t="s">
        <v>617</v>
      </c>
      <c r="AC197" s="83" t="s">
        <v>586</v>
      </c>
      <c r="AD197" s="144">
        <v>1</v>
      </c>
      <c r="AE197" s="12" t="s">
        <v>364</v>
      </c>
      <c r="AF197" s="13" t="s">
        <v>329</v>
      </c>
    </row>
    <row r="198" spans="1:32" s="110" customFormat="1" ht="27" x14ac:dyDescent="0.25">
      <c r="A198" s="37" t="s">
        <v>619</v>
      </c>
      <c r="B198" s="38" t="s">
        <v>620</v>
      </c>
      <c r="C198" s="39"/>
      <c r="D198" s="40"/>
      <c r="E198" s="40"/>
      <c r="F198" s="40"/>
      <c r="G198" s="40"/>
      <c r="H198" s="40"/>
      <c r="I198" s="40"/>
      <c r="J198" s="40"/>
      <c r="K198" s="40"/>
      <c r="L198" s="41"/>
      <c r="M198" s="122"/>
      <c r="N198" s="122"/>
      <c r="O198" s="122"/>
      <c r="P198" s="123"/>
      <c r="Q198" s="42"/>
      <c r="R198" s="42"/>
      <c r="S198" s="39"/>
      <c r="T198" s="43"/>
      <c r="U198" s="43"/>
      <c r="V198" s="73"/>
      <c r="W198" s="124"/>
      <c r="X198" s="125">
        <f t="shared" si="22"/>
        <v>0</v>
      </c>
      <c r="Y198" s="126"/>
      <c r="Z198" s="16" t="s">
        <v>621</v>
      </c>
      <c r="AA198" s="8"/>
      <c r="AC198" s="16" t="s">
        <v>588</v>
      </c>
      <c r="AD198" s="127">
        <v>1</v>
      </c>
      <c r="AE198" s="9" t="s">
        <v>134</v>
      </c>
      <c r="AF198" s="10" t="s">
        <v>133</v>
      </c>
    </row>
    <row r="199" spans="1:32" s="110" customFormat="1" ht="27" x14ac:dyDescent="0.25">
      <c r="A199" s="10" t="s">
        <v>586</v>
      </c>
      <c r="B199" s="11" t="s">
        <v>622</v>
      </c>
      <c r="C199" s="60">
        <f t="shared" si="20"/>
        <v>3</v>
      </c>
      <c r="D199" s="46">
        <v>2</v>
      </c>
      <c r="E199" s="30">
        <v>2</v>
      </c>
      <c r="F199" s="30">
        <v>3</v>
      </c>
      <c r="G199" s="30">
        <v>1</v>
      </c>
      <c r="H199" s="30">
        <v>3</v>
      </c>
      <c r="I199" s="31">
        <v>3</v>
      </c>
      <c r="J199" s="30">
        <v>3</v>
      </c>
      <c r="K199" s="50">
        <v>3</v>
      </c>
      <c r="L199" s="61">
        <f t="shared" si="21"/>
        <v>2</v>
      </c>
      <c r="M199" s="133">
        <v>1</v>
      </c>
      <c r="N199" s="134">
        <v>2</v>
      </c>
      <c r="O199" s="135">
        <v>1</v>
      </c>
      <c r="P199" s="131">
        <f t="shared" si="18"/>
        <v>3</v>
      </c>
      <c r="Q199" s="56">
        <v>3</v>
      </c>
      <c r="R199" s="59">
        <v>3</v>
      </c>
      <c r="S199" s="132">
        <f t="shared" si="23"/>
        <v>3</v>
      </c>
      <c r="T199" s="79">
        <v>3</v>
      </c>
      <c r="U199" s="80">
        <v>1</v>
      </c>
      <c r="V199" s="86">
        <v>3</v>
      </c>
      <c r="W199" s="125">
        <f t="shared" si="19"/>
        <v>37</v>
      </c>
      <c r="X199" s="126">
        <f t="shared" si="22"/>
        <v>20</v>
      </c>
      <c r="Y199" s="126"/>
      <c r="Z199" s="16" t="s">
        <v>623</v>
      </c>
      <c r="AA199" s="9" t="s">
        <v>622</v>
      </c>
      <c r="AC199" s="136" t="s">
        <v>590</v>
      </c>
      <c r="AD199" s="127">
        <v>2</v>
      </c>
      <c r="AE199" s="9" t="s">
        <v>275</v>
      </c>
      <c r="AF199" s="10" t="s">
        <v>247</v>
      </c>
    </row>
    <row r="200" spans="1:32" s="110" customFormat="1" ht="27" x14ac:dyDescent="0.25">
      <c r="A200" s="13" t="s">
        <v>588</v>
      </c>
      <c r="B200" s="14" t="s">
        <v>624</v>
      </c>
      <c r="C200" s="60">
        <f t="shared" si="20"/>
        <v>3</v>
      </c>
      <c r="D200" s="46">
        <v>1</v>
      </c>
      <c r="E200" s="30">
        <v>1</v>
      </c>
      <c r="F200" s="30">
        <v>3</v>
      </c>
      <c r="G200" s="30">
        <v>0</v>
      </c>
      <c r="H200" s="30">
        <v>1</v>
      </c>
      <c r="I200" s="31">
        <v>2</v>
      </c>
      <c r="J200" s="30">
        <v>2</v>
      </c>
      <c r="K200" s="50">
        <v>3</v>
      </c>
      <c r="L200" s="61">
        <f t="shared" si="21"/>
        <v>3</v>
      </c>
      <c r="M200" s="133">
        <v>3</v>
      </c>
      <c r="N200" s="134">
        <v>2</v>
      </c>
      <c r="O200" s="135">
        <v>1</v>
      </c>
      <c r="P200" s="131">
        <f t="shared" si="18"/>
        <v>3</v>
      </c>
      <c r="Q200" s="56">
        <v>3</v>
      </c>
      <c r="R200" s="59">
        <v>3</v>
      </c>
      <c r="S200" s="132">
        <f t="shared" si="23"/>
        <v>3</v>
      </c>
      <c r="T200" s="79">
        <v>1</v>
      </c>
      <c r="U200" s="80">
        <v>1</v>
      </c>
      <c r="V200" s="86">
        <v>3</v>
      </c>
      <c r="W200" s="125">
        <f t="shared" si="19"/>
        <v>30</v>
      </c>
      <c r="X200" s="126">
        <f t="shared" si="22"/>
        <v>13</v>
      </c>
      <c r="Y200" s="126"/>
      <c r="Z200" s="16" t="s">
        <v>625</v>
      </c>
      <c r="AA200" s="12" t="s">
        <v>624</v>
      </c>
      <c r="AC200" s="136" t="s">
        <v>593</v>
      </c>
      <c r="AD200" s="127"/>
      <c r="AE200" s="9" t="s">
        <v>460</v>
      </c>
      <c r="AF200" s="10" t="s">
        <v>425</v>
      </c>
    </row>
    <row r="201" spans="1:32" s="110" customFormat="1" ht="40.5" x14ac:dyDescent="0.25">
      <c r="A201" s="13" t="s">
        <v>590</v>
      </c>
      <c r="B201" s="14" t="s">
        <v>626</v>
      </c>
      <c r="C201" s="60">
        <f t="shared" si="20"/>
        <v>3</v>
      </c>
      <c r="D201" s="46">
        <v>2</v>
      </c>
      <c r="E201" s="30">
        <v>2</v>
      </c>
      <c r="F201" s="30">
        <v>2</v>
      </c>
      <c r="G201" s="30">
        <v>1</v>
      </c>
      <c r="H201" s="30">
        <v>3</v>
      </c>
      <c r="I201" s="31">
        <v>3</v>
      </c>
      <c r="J201" s="30">
        <v>3</v>
      </c>
      <c r="K201" s="50">
        <v>3</v>
      </c>
      <c r="L201" s="61">
        <f t="shared" si="21"/>
        <v>2</v>
      </c>
      <c r="M201" s="133">
        <v>1</v>
      </c>
      <c r="N201" s="134">
        <v>2</v>
      </c>
      <c r="O201" s="135">
        <v>2</v>
      </c>
      <c r="P201" s="131">
        <f t="shared" si="18"/>
        <v>3</v>
      </c>
      <c r="Q201" s="56">
        <v>3</v>
      </c>
      <c r="R201" s="59">
        <v>3</v>
      </c>
      <c r="S201" s="132">
        <f t="shared" si="23"/>
        <v>3</v>
      </c>
      <c r="T201" s="79">
        <v>3</v>
      </c>
      <c r="U201" s="80">
        <v>1</v>
      </c>
      <c r="V201" s="86">
        <v>3</v>
      </c>
      <c r="W201" s="125">
        <f t="shared" si="19"/>
        <v>37</v>
      </c>
      <c r="X201" s="126">
        <f t="shared" si="22"/>
        <v>19</v>
      </c>
      <c r="Y201" s="126"/>
      <c r="Z201" s="16" t="s">
        <v>627</v>
      </c>
      <c r="AA201" s="12" t="s">
        <v>626</v>
      </c>
      <c r="AC201" s="136" t="s">
        <v>283</v>
      </c>
      <c r="AD201" s="127">
        <v>1</v>
      </c>
      <c r="AE201" s="9" t="s">
        <v>525</v>
      </c>
      <c r="AF201" s="10" t="s">
        <v>492</v>
      </c>
    </row>
    <row r="202" spans="1:32" s="110" customFormat="1" ht="27.75" thickBot="1" x14ac:dyDescent="0.3">
      <c r="A202" s="13" t="s">
        <v>593</v>
      </c>
      <c r="B202" s="14" t="s">
        <v>628</v>
      </c>
      <c r="C202" s="60">
        <f t="shared" si="20"/>
        <v>2</v>
      </c>
      <c r="D202" s="46">
        <v>1</v>
      </c>
      <c r="E202" s="30">
        <v>1</v>
      </c>
      <c r="F202" s="30">
        <v>1</v>
      </c>
      <c r="G202" s="30">
        <v>1</v>
      </c>
      <c r="H202" s="30">
        <v>2</v>
      </c>
      <c r="I202" s="31">
        <v>1</v>
      </c>
      <c r="J202" s="30">
        <v>1</v>
      </c>
      <c r="K202" s="50">
        <v>2</v>
      </c>
      <c r="L202" s="61">
        <f t="shared" si="21"/>
        <v>2</v>
      </c>
      <c r="M202" s="133">
        <v>1</v>
      </c>
      <c r="N202" s="134">
        <v>2</v>
      </c>
      <c r="O202" s="135">
        <v>0</v>
      </c>
      <c r="P202" s="131">
        <f t="shared" si="18"/>
        <v>3</v>
      </c>
      <c r="Q202" s="56">
        <v>3</v>
      </c>
      <c r="R202" s="59">
        <v>3</v>
      </c>
      <c r="S202" s="132">
        <f t="shared" si="23"/>
        <v>2</v>
      </c>
      <c r="T202" s="79">
        <v>1</v>
      </c>
      <c r="U202" s="80">
        <v>2</v>
      </c>
      <c r="V202" s="86">
        <v>1</v>
      </c>
      <c r="W202" s="125">
        <f t="shared" si="19"/>
        <v>23</v>
      </c>
      <c r="X202" s="126">
        <f t="shared" si="22"/>
        <v>10</v>
      </c>
      <c r="Y202" s="126"/>
      <c r="Z202" s="16" t="s">
        <v>573</v>
      </c>
      <c r="AA202" s="12" t="s">
        <v>628</v>
      </c>
      <c r="AC202" s="136" t="s">
        <v>594</v>
      </c>
      <c r="AD202" s="127">
        <v>1</v>
      </c>
      <c r="AE202" s="9" t="s">
        <v>415</v>
      </c>
      <c r="AF202" s="10" t="s">
        <v>375</v>
      </c>
    </row>
    <row r="203" spans="1:32" s="110" customFormat="1" ht="41.25" thickBot="1" x14ac:dyDescent="0.3">
      <c r="A203" s="13" t="s">
        <v>283</v>
      </c>
      <c r="B203" s="14" t="s">
        <v>282</v>
      </c>
      <c r="C203" s="60">
        <f t="shared" si="20"/>
        <v>3</v>
      </c>
      <c r="D203" s="46">
        <v>2</v>
      </c>
      <c r="E203" s="30">
        <v>2</v>
      </c>
      <c r="F203" s="30">
        <v>3</v>
      </c>
      <c r="G203" s="30">
        <v>1</v>
      </c>
      <c r="H203" s="30">
        <v>3</v>
      </c>
      <c r="I203" s="31">
        <v>3</v>
      </c>
      <c r="J203" s="30">
        <v>3</v>
      </c>
      <c r="K203" s="50">
        <v>3</v>
      </c>
      <c r="L203" s="61">
        <f t="shared" si="21"/>
        <v>2</v>
      </c>
      <c r="M203" s="133">
        <v>1</v>
      </c>
      <c r="N203" s="134">
        <v>2</v>
      </c>
      <c r="O203" s="135">
        <v>1</v>
      </c>
      <c r="P203" s="131">
        <f t="shared" si="18"/>
        <v>3</v>
      </c>
      <c r="Q203" s="56">
        <v>3</v>
      </c>
      <c r="R203" s="59">
        <v>3</v>
      </c>
      <c r="S203" s="132">
        <f t="shared" si="23"/>
        <v>3</v>
      </c>
      <c r="T203" s="79">
        <v>3</v>
      </c>
      <c r="U203" s="80">
        <v>1</v>
      </c>
      <c r="V203" s="86">
        <v>3</v>
      </c>
      <c r="W203" s="125">
        <f t="shared" si="19"/>
        <v>37</v>
      </c>
      <c r="X203" s="126">
        <f t="shared" si="22"/>
        <v>20</v>
      </c>
      <c r="Y203" s="137"/>
      <c r="Z203" s="138" t="s">
        <v>339</v>
      </c>
      <c r="AA203" s="12" t="s">
        <v>282</v>
      </c>
      <c r="AC203" s="136" t="s">
        <v>595</v>
      </c>
      <c r="AD203" s="127">
        <v>1</v>
      </c>
      <c r="AE203" s="9" t="s">
        <v>560</v>
      </c>
      <c r="AF203" s="10" t="s">
        <v>536</v>
      </c>
    </row>
    <row r="204" spans="1:32" s="110" customFormat="1" ht="40.5" x14ac:dyDescent="0.25">
      <c r="A204" s="13" t="s">
        <v>594</v>
      </c>
      <c r="B204" s="14" t="s">
        <v>629</v>
      </c>
      <c r="C204" s="60">
        <f t="shared" si="20"/>
        <v>3</v>
      </c>
      <c r="D204" s="46">
        <v>1</v>
      </c>
      <c r="E204" s="30">
        <v>0</v>
      </c>
      <c r="F204" s="30">
        <v>3</v>
      </c>
      <c r="G204" s="30">
        <v>0</v>
      </c>
      <c r="H204" s="30">
        <v>3</v>
      </c>
      <c r="I204" s="31">
        <v>3</v>
      </c>
      <c r="J204" s="30">
        <v>2</v>
      </c>
      <c r="K204" s="50">
        <v>3</v>
      </c>
      <c r="L204" s="61">
        <f t="shared" si="21"/>
        <v>2</v>
      </c>
      <c r="M204" s="133">
        <v>1</v>
      </c>
      <c r="N204" s="134">
        <v>2</v>
      </c>
      <c r="O204" s="135">
        <v>1</v>
      </c>
      <c r="P204" s="131">
        <f t="shared" si="18"/>
        <v>1</v>
      </c>
      <c r="Q204" s="56">
        <v>1</v>
      </c>
      <c r="R204" s="59">
        <v>1</v>
      </c>
      <c r="S204" s="132">
        <f t="shared" si="23"/>
        <v>2</v>
      </c>
      <c r="T204" s="79">
        <v>2</v>
      </c>
      <c r="U204" s="80">
        <v>1</v>
      </c>
      <c r="V204" s="86">
        <v>1</v>
      </c>
      <c r="W204" s="125">
        <f t="shared" si="19"/>
        <v>25</v>
      </c>
      <c r="X204" s="126">
        <f t="shared" si="22"/>
        <v>15</v>
      </c>
      <c r="Y204" s="126"/>
      <c r="Z204" s="83" t="s">
        <v>569</v>
      </c>
      <c r="AA204" s="12" t="s">
        <v>629</v>
      </c>
      <c r="AC204" s="136" t="s">
        <v>336</v>
      </c>
      <c r="AD204" s="127">
        <v>1</v>
      </c>
      <c r="AE204" s="9" t="s">
        <v>204</v>
      </c>
      <c r="AF204" s="10" t="s">
        <v>203</v>
      </c>
    </row>
    <row r="205" spans="1:32" s="110" customFormat="1" ht="41.25" thickBot="1" x14ac:dyDescent="0.3">
      <c r="A205" s="13" t="s">
        <v>595</v>
      </c>
      <c r="B205" s="14" t="s">
        <v>630</v>
      </c>
      <c r="C205" s="60">
        <f t="shared" si="20"/>
        <v>3</v>
      </c>
      <c r="D205" s="46">
        <v>1</v>
      </c>
      <c r="E205" s="30">
        <v>0</v>
      </c>
      <c r="F205" s="30">
        <v>0</v>
      </c>
      <c r="G205" s="30">
        <v>0</v>
      </c>
      <c r="H205" s="30">
        <v>1</v>
      </c>
      <c r="I205" s="31">
        <v>3</v>
      </c>
      <c r="J205" s="30">
        <v>1</v>
      </c>
      <c r="K205" s="50">
        <v>3</v>
      </c>
      <c r="L205" s="61">
        <f t="shared" si="21"/>
        <v>2</v>
      </c>
      <c r="M205" s="133">
        <v>1</v>
      </c>
      <c r="N205" s="134">
        <v>2</v>
      </c>
      <c r="O205" s="135">
        <v>1</v>
      </c>
      <c r="P205" s="131">
        <f t="shared" si="18"/>
        <v>1</v>
      </c>
      <c r="Q205" s="56">
        <v>1</v>
      </c>
      <c r="R205" s="59">
        <v>1</v>
      </c>
      <c r="S205" s="132">
        <f t="shared" si="23"/>
        <v>2</v>
      </c>
      <c r="T205" s="79">
        <v>2</v>
      </c>
      <c r="U205" s="80">
        <v>1</v>
      </c>
      <c r="V205" s="86">
        <v>1</v>
      </c>
      <c r="W205" s="125">
        <f t="shared" si="19"/>
        <v>19</v>
      </c>
      <c r="X205" s="126">
        <f t="shared" si="22"/>
        <v>9</v>
      </c>
      <c r="Y205" s="126"/>
      <c r="Z205" s="16" t="s">
        <v>165</v>
      </c>
      <c r="AA205" s="12" t="s">
        <v>630</v>
      </c>
      <c r="AC205" s="16" t="s">
        <v>598</v>
      </c>
      <c r="AD205" s="127"/>
      <c r="AE205" s="9" t="s">
        <v>602</v>
      </c>
      <c r="AF205" s="10" t="s">
        <v>571</v>
      </c>
    </row>
    <row r="206" spans="1:32" s="110" customFormat="1" ht="41.25" thickBot="1" x14ac:dyDescent="0.3">
      <c r="A206" s="13" t="s">
        <v>336</v>
      </c>
      <c r="B206" s="14" t="s">
        <v>335</v>
      </c>
      <c r="C206" s="60">
        <f t="shared" si="20"/>
        <v>3</v>
      </c>
      <c r="D206" s="46">
        <v>1</v>
      </c>
      <c r="E206" s="30">
        <v>1</v>
      </c>
      <c r="F206" s="30">
        <v>1</v>
      </c>
      <c r="G206" s="30">
        <v>0</v>
      </c>
      <c r="H206" s="30">
        <v>1</v>
      </c>
      <c r="I206" s="31">
        <v>3</v>
      </c>
      <c r="J206" s="30">
        <v>0</v>
      </c>
      <c r="K206" s="50">
        <v>3</v>
      </c>
      <c r="L206" s="61">
        <f t="shared" si="21"/>
        <v>1</v>
      </c>
      <c r="M206" s="133">
        <v>0</v>
      </c>
      <c r="N206" s="134">
        <v>1</v>
      </c>
      <c r="O206" s="135">
        <v>1</v>
      </c>
      <c r="P206" s="131">
        <f t="shared" si="18"/>
        <v>1</v>
      </c>
      <c r="Q206" s="56">
        <v>1</v>
      </c>
      <c r="R206" s="59">
        <v>1</v>
      </c>
      <c r="S206" s="132">
        <f t="shared" si="23"/>
        <v>3</v>
      </c>
      <c r="T206" s="79">
        <v>2</v>
      </c>
      <c r="U206" s="80">
        <v>1</v>
      </c>
      <c r="V206" s="86">
        <v>3</v>
      </c>
      <c r="W206" s="125">
        <f t="shared" si="19"/>
        <v>20</v>
      </c>
      <c r="X206" s="126">
        <f t="shared" si="22"/>
        <v>10</v>
      </c>
      <c r="Y206" s="126"/>
      <c r="Z206" s="16" t="s">
        <v>631</v>
      </c>
      <c r="AA206" s="12" t="s">
        <v>335</v>
      </c>
      <c r="AC206" s="120"/>
      <c r="AD206" s="121"/>
      <c r="AE206" s="9" t="s">
        <v>632</v>
      </c>
      <c r="AF206" s="10" t="s">
        <v>633</v>
      </c>
    </row>
    <row r="207" spans="1:32" s="110" customFormat="1" ht="27" x14ac:dyDescent="0.25">
      <c r="A207" s="10" t="s">
        <v>598</v>
      </c>
      <c r="B207" s="11" t="s">
        <v>634</v>
      </c>
      <c r="C207" s="60">
        <f t="shared" si="20"/>
        <v>3</v>
      </c>
      <c r="D207" s="46">
        <v>1</v>
      </c>
      <c r="E207" s="30">
        <v>1</v>
      </c>
      <c r="F207" s="30">
        <v>2</v>
      </c>
      <c r="G207" s="30">
        <v>1</v>
      </c>
      <c r="H207" s="30">
        <v>2</v>
      </c>
      <c r="I207" s="30">
        <v>3</v>
      </c>
      <c r="J207" s="30">
        <v>1.875</v>
      </c>
      <c r="K207" s="50">
        <v>3</v>
      </c>
      <c r="L207" s="61">
        <f t="shared" si="21"/>
        <v>2</v>
      </c>
      <c r="M207" s="133">
        <v>1</v>
      </c>
      <c r="N207" s="134">
        <v>2</v>
      </c>
      <c r="O207" s="135">
        <v>1</v>
      </c>
      <c r="P207" s="131">
        <f t="shared" si="18"/>
        <v>2</v>
      </c>
      <c r="Q207" s="56">
        <v>2</v>
      </c>
      <c r="R207" s="59">
        <v>2</v>
      </c>
      <c r="S207" s="132">
        <f t="shared" si="23"/>
        <v>2</v>
      </c>
      <c r="T207" s="79">
        <v>2</v>
      </c>
      <c r="U207" s="80">
        <v>1</v>
      </c>
      <c r="V207" s="86">
        <v>0</v>
      </c>
      <c r="W207" s="125">
        <f t="shared" si="19"/>
        <v>25.875</v>
      </c>
      <c r="X207" s="126">
        <f t="shared" si="22"/>
        <v>14.875</v>
      </c>
      <c r="Y207" s="126"/>
      <c r="Z207" s="16" t="s">
        <v>146</v>
      </c>
      <c r="AA207" s="9" t="s">
        <v>634</v>
      </c>
      <c r="AC207" s="83" t="s">
        <v>96</v>
      </c>
      <c r="AD207" s="144">
        <v>1</v>
      </c>
      <c r="AE207" s="9" t="s">
        <v>635</v>
      </c>
      <c r="AF207" s="10" t="s">
        <v>636</v>
      </c>
    </row>
    <row r="208" spans="1:32" s="110" customFormat="1" ht="27" x14ac:dyDescent="0.25">
      <c r="A208" s="37" t="s">
        <v>637</v>
      </c>
      <c r="B208" s="38" t="s">
        <v>638</v>
      </c>
      <c r="C208" s="39"/>
      <c r="D208" s="40"/>
      <c r="E208" s="40"/>
      <c r="F208" s="40"/>
      <c r="G208" s="40"/>
      <c r="H208" s="40"/>
      <c r="I208" s="40"/>
      <c r="J208" s="40"/>
      <c r="K208" s="40"/>
      <c r="L208" s="41"/>
      <c r="M208" s="122"/>
      <c r="N208" s="122"/>
      <c r="O208" s="122"/>
      <c r="P208" s="123"/>
      <c r="Q208" s="42"/>
      <c r="R208" s="42"/>
      <c r="S208" s="39"/>
      <c r="T208" s="43"/>
      <c r="U208" s="43"/>
      <c r="V208" s="73"/>
      <c r="W208" s="124"/>
      <c r="X208" s="125">
        <f t="shared" si="22"/>
        <v>0</v>
      </c>
      <c r="Y208" s="126"/>
      <c r="Z208" s="16" t="s">
        <v>639</v>
      </c>
      <c r="AA208" s="8"/>
      <c r="AC208" s="16" t="s">
        <v>294</v>
      </c>
      <c r="AD208" s="127">
        <v>1</v>
      </c>
      <c r="AE208" s="9" t="s">
        <v>634</v>
      </c>
      <c r="AF208" s="10" t="s">
        <v>598</v>
      </c>
    </row>
    <row r="209" spans="1:32" s="110" customFormat="1" ht="40.5" x14ac:dyDescent="0.25">
      <c r="A209" s="10" t="s">
        <v>96</v>
      </c>
      <c r="B209" s="11" t="s">
        <v>95</v>
      </c>
      <c r="C209" s="60">
        <f t="shared" si="20"/>
        <v>2</v>
      </c>
      <c r="D209" s="46">
        <v>2</v>
      </c>
      <c r="E209" s="30">
        <v>1</v>
      </c>
      <c r="F209" s="30">
        <v>1</v>
      </c>
      <c r="G209" s="30">
        <v>0</v>
      </c>
      <c r="H209" s="30">
        <v>0</v>
      </c>
      <c r="I209" s="31">
        <v>1</v>
      </c>
      <c r="J209" s="30">
        <v>0</v>
      </c>
      <c r="K209" s="50">
        <v>1</v>
      </c>
      <c r="L209" s="61">
        <f t="shared" si="21"/>
        <v>3</v>
      </c>
      <c r="M209" s="133">
        <v>3</v>
      </c>
      <c r="N209" s="134">
        <v>1</v>
      </c>
      <c r="O209" s="135">
        <v>1</v>
      </c>
      <c r="P209" s="131">
        <f t="shared" si="18"/>
        <v>1</v>
      </c>
      <c r="Q209" s="56">
        <v>1</v>
      </c>
      <c r="R209" s="59">
        <v>1</v>
      </c>
      <c r="S209" s="132">
        <f t="shared" si="23"/>
        <v>3</v>
      </c>
      <c r="T209" s="79">
        <v>1</v>
      </c>
      <c r="U209" s="80">
        <v>3</v>
      </c>
      <c r="V209" s="86">
        <v>0</v>
      </c>
      <c r="W209" s="125">
        <f t="shared" si="19"/>
        <v>17</v>
      </c>
      <c r="X209" s="126">
        <f t="shared" si="22"/>
        <v>6</v>
      </c>
      <c r="Y209" s="126"/>
      <c r="Z209" s="136" t="s">
        <v>210</v>
      </c>
      <c r="AA209" s="9" t="s">
        <v>95</v>
      </c>
      <c r="AC209" s="136" t="s">
        <v>332</v>
      </c>
      <c r="AD209" s="144">
        <v>1</v>
      </c>
      <c r="AE209" s="9" t="s">
        <v>640</v>
      </c>
      <c r="AF209" s="10" t="s">
        <v>641</v>
      </c>
    </row>
    <row r="210" spans="1:32" s="110" customFormat="1" ht="27" x14ac:dyDescent="0.25">
      <c r="A210" s="13" t="s">
        <v>294</v>
      </c>
      <c r="B210" s="14" t="s">
        <v>293</v>
      </c>
      <c r="C210" s="60">
        <f t="shared" si="20"/>
        <v>1</v>
      </c>
      <c r="D210" s="46">
        <v>1</v>
      </c>
      <c r="E210" s="30">
        <v>0</v>
      </c>
      <c r="F210" s="30">
        <v>0</v>
      </c>
      <c r="G210" s="30">
        <v>0</v>
      </c>
      <c r="H210" s="30">
        <v>0</v>
      </c>
      <c r="I210" s="31">
        <v>1</v>
      </c>
      <c r="J210" s="30">
        <v>0</v>
      </c>
      <c r="K210" s="50">
        <v>1</v>
      </c>
      <c r="L210" s="61">
        <f t="shared" si="21"/>
        <v>1</v>
      </c>
      <c r="M210" s="133">
        <v>1</v>
      </c>
      <c r="N210" s="134">
        <v>1</v>
      </c>
      <c r="O210" s="135">
        <v>1</v>
      </c>
      <c r="P210" s="131">
        <f t="shared" si="18"/>
        <v>3</v>
      </c>
      <c r="Q210" s="56">
        <v>3</v>
      </c>
      <c r="R210" s="59">
        <v>2</v>
      </c>
      <c r="S210" s="132">
        <f t="shared" si="23"/>
        <v>3</v>
      </c>
      <c r="T210" s="79">
        <v>1</v>
      </c>
      <c r="U210" s="80">
        <v>3</v>
      </c>
      <c r="V210" s="86">
        <v>0</v>
      </c>
      <c r="W210" s="125">
        <f t="shared" si="19"/>
        <v>15</v>
      </c>
      <c r="X210" s="126">
        <f t="shared" si="22"/>
        <v>3</v>
      </c>
      <c r="Y210" s="126"/>
      <c r="Z210" s="136" t="s">
        <v>157</v>
      </c>
      <c r="AA210" s="12" t="s">
        <v>293</v>
      </c>
      <c r="AC210" s="16" t="s">
        <v>92</v>
      </c>
      <c r="AD210" s="144">
        <v>1</v>
      </c>
      <c r="AE210" s="12" t="s">
        <v>441</v>
      </c>
      <c r="AF210" s="13" t="s">
        <v>409</v>
      </c>
    </row>
    <row r="211" spans="1:32" s="110" customFormat="1" ht="27" x14ac:dyDescent="0.25">
      <c r="A211" s="13" t="s">
        <v>332</v>
      </c>
      <c r="B211" s="14" t="s">
        <v>331</v>
      </c>
      <c r="C211" s="60">
        <f t="shared" si="20"/>
        <v>1</v>
      </c>
      <c r="D211" s="46">
        <v>1</v>
      </c>
      <c r="E211" s="30">
        <v>1</v>
      </c>
      <c r="F211" s="30">
        <v>1</v>
      </c>
      <c r="G211" s="30">
        <v>1</v>
      </c>
      <c r="H211" s="30">
        <v>0</v>
      </c>
      <c r="I211" s="31">
        <v>1</v>
      </c>
      <c r="J211" s="30">
        <v>1</v>
      </c>
      <c r="K211" s="50">
        <v>1</v>
      </c>
      <c r="L211" s="61">
        <f t="shared" si="21"/>
        <v>3</v>
      </c>
      <c r="M211" s="133">
        <v>3</v>
      </c>
      <c r="N211" s="134">
        <v>1</v>
      </c>
      <c r="O211" s="135">
        <v>1</v>
      </c>
      <c r="P211" s="131">
        <f t="shared" si="18"/>
        <v>1</v>
      </c>
      <c r="Q211" s="56">
        <v>1</v>
      </c>
      <c r="R211" s="59">
        <v>1</v>
      </c>
      <c r="S211" s="132">
        <f t="shared" si="23"/>
        <v>3</v>
      </c>
      <c r="T211" s="79">
        <v>1</v>
      </c>
      <c r="U211" s="80">
        <v>3</v>
      </c>
      <c r="V211" s="86">
        <v>2</v>
      </c>
      <c r="W211" s="125">
        <f t="shared" si="19"/>
        <v>20</v>
      </c>
      <c r="X211" s="126">
        <f t="shared" si="22"/>
        <v>7</v>
      </c>
      <c r="Y211" s="126"/>
      <c r="Z211" s="16" t="s">
        <v>642</v>
      </c>
      <c r="AA211" s="12" t="s">
        <v>331</v>
      </c>
      <c r="AC211" s="16" t="s">
        <v>448</v>
      </c>
      <c r="AD211" s="144">
        <v>1</v>
      </c>
      <c r="AE211" s="9" t="s">
        <v>643</v>
      </c>
      <c r="AF211" s="10" t="s">
        <v>644</v>
      </c>
    </row>
    <row r="212" spans="1:32" s="110" customFormat="1" ht="27" x14ac:dyDescent="0.25">
      <c r="A212" s="10" t="s">
        <v>92</v>
      </c>
      <c r="B212" s="11" t="s">
        <v>91</v>
      </c>
      <c r="C212" s="60">
        <f t="shared" si="20"/>
        <v>1</v>
      </c>
      <c r="D212" s="46">
        <v>1</v>
      </c>
      <c r="E212" s="30">
        <v>0</v>
      </c>
      <c r="F212" s="30">
        <v>0</v>
      </c>
      <c r="G212" s="30">
        <v>0</v>
      </c>
      <c r="H212" s="30">
        <v>0</v>
      </c>
      <c r="I212" s="31">
        <v>1</v>
      </c>
      <c r="J212" s="30">
        <v>1</v>
      </c>
      <c r="K212" s="50">
        <v>1</v>
      </c>
      <c r="L212" s="61">
        <f t="shared" si="21"/>
        <v>3</v>
      </c>
      <c r="M212" s="133">
        <v>3</v>
      </c>
      <c r="N212" s="134">
        <v>1</v>
      </c>
      <c r="O212" s="135">
        <v>1</v>
      </c>
      <c r="P212" s="131">
        <f t="shared" si="18"/>
        <v>1</v>
      </c>
      <c r="Q212" s="56">
        <v>1</v>
      </c>
      <c r="R212" s="59">
        <v>1</v>
      </c>
      <c r="S212" s="132">
        <f t="shared" si="23"/>
        <v>3</v>
      </c>
      <c r="T212" s="79">
        <v>1</v>
      </c>
      <c r="U212" s="80">
        <v>3</v>
      </c>
      <c r="V212" s="86">
        <v>0</v>
      </c>
      <c r="W212" s="125">
        <f t="shared" si="19"/>
        <v>15</v>
      </c>
      <c r="X212" s="126">
        <f t="shared" si="22"/>
        <v>4</v>
      </c>
      <c r="Y212" s="126"/>
      <c r="Z212" s="136" t="s">
        <v>370</v>
      </c>
      <c r="AA212" s="9" t="s">
        <v>91</v>
      </c>
      <c r="AC212" s="16" t="s">
        <v>488</v>
      </c>
      <c r="AD212" s="144">
        <v>1</v>
      </c>
      <c r="AE212" s="9" t="s">
        <v>645</v>
      </c>
      <c r="AF212" s="10" t="s">
        <v>646</v>
      </c>
    </row>
    <row r="213" spans="1:32" s="110" customFormat="1" ht="27" x14ac:dyDescent="0.25">
      <c r="A213" s="10" t="s">
        <v>448</v>
      </c>
      <c r="B213" s="11" t="s">
        <v>447</v>
      </c>
      <c r="C213" s="60">
        <f t="shared" si="20"/>
        <v>2</v>
      </c>
      <c r="D213" s="46">
        <v>1</v>
      </c>
      <c r="E213" s="30">
        <v>0</v>
      </c>
      <c r="F213" s="30">
        <v>0</v>
      </c>
      <c r="G213" s="30">
        <v>0</v>
      </c>
      <c r="H213" s="30">
        <v>0</v>
      </c>
      <c r="I213" s="31">
        <v>1</v>
      </c>
      <c r="J213" s="30">
        <v>2</v>
      </c>
      <c r="K213" s="50">
        <v>1</v>
      </c>
      <c r="L213" s="61">
        <f t="shared" si="21"/>
        <v>1</v>
      </c>
      <c r="M213" s="133">
        <v>1</v>
      </c>
      <c r="N213" s="134">
        <v>1</v>
      </c>
      <c r="O213" s="135">
        <v>1</v>
      </c>
      <c r="P213" s="131">
        <f t="shared" si="18"/>
        <v>1</v>
      </c>
      <c r="Q213" s="56">
        <v>1</v>
      </c>
      <c r="R213" s="59">
        <v>1</v>
      </c>
      <c r="S213" s="132">
        <f t="shared" si="23"/>
        <v>3</v>
      </c>
      <c r="T213" s="79">
        <v>1</v>
      </c>
      <c r="U213" s="80">
        <v>3</v>
      </c>
      <c r="V213" s="86">
        <v>2</v>
      </c>
      <c r="W213" s="125">
        <f t="shared" si="19"/>
        <v>16</v>
      </c>
      <c r="X213" s="126">
        <f t="shared" si="22"/>
        <v>5</v>
      </c>
      <c r="Y213" s="126"/>
      <c r="Z213" s="136" t="s">
        <v>399</v>
      </c>
      <c r="AA213" s="9" t="s">
        <v>447</v>
      </c>
      <c r="AC213" s="16" t="s">
        <v>547</v>
      </c>
      <c r="AD213" s="144">
        <v>1</v>
      </c>
      <c r="AE213" s="9" t="s">
        <v>647</v>
      </c>
      <c r="AF213" s="10" t="s">
        <v>648</v>
      </c>
    </row>
    <row r="214" spans="1:32" s="110" customFormat="1" ht="27" x14ac:dyDescent="0.25">
      <c r="A214" s="10" t="s">
        <v>488</v>
      </c>
      <c r="B214" s="11" t="s">
        <v>487</v>
      </c>
      <c r="C214" s="60">
        <f t="shared" si="20"/>
        <v>1</v>
      </c>
      <c r="D214" s="46">
        <v>1</v>
      </c>
      <c r="E214" s="30">
        <v>0</v>
      </c>
      <c r="F214" s="30">
        <v>0</v>
      </c>
      <c r="G214" s="30">
        <v>0</v>
      </c>
      <c r="H214" s="30">
        <v>0</v>
      </c>
      <c r="I214" s="31">
        <v>1</v>
      </c>
      <c r="J214" s="30">
        <v>0</v>
      </c>
      <c r="K214" s="50">
        <v>1</v>
      </c>
      <c r="L214" s="61">
        <f t="shared" si="21"/>
        <v>3</v>
      </c>
      <c r="M214" s="133">
        <v>3</v>
      </c>
      <c r="N214" s="134">
        <v>1</v>
      </c>
      <c r="O214" s="135">
        <v>1</v>
      </c>
      <c r="P214" s="131">
        <f t="shared" si="18"/>
        <v>1</v>
      </c>
      <c r="Q214" s="56">
        <v>1</v>
      </c>
      <c r="R214" s="59">
        <v>1</v>
      </c>
      <c r="S214" s="132">
        <f t="shared" si="23"/>
        <v>3</v>
      </c>
      <c r="T214" s="79">
        <v>1</v>
      </c>
      <c r="U214" s="80">
        <v>3</v>
      </c>
      <c r="V214" s="86">
        <v>0</v>
      </c>
      <c r="W214" s="125">
        <f t="shared" si="19"/>
        <v>14</v>
      </c>
      <c r="X214" s="126">
        <f t="shared" si="22"/>
        <v>3</v>
      </c>
      <c r="Y214" s="126"/>
      <c r="Z214" s="136" t="s">
        <v>614</v>
      </c>
      <c r="AA214" s="9" t="s">
        <v>487</v>
      </c>
      <c r="AC214" s="16" t="s">
        <v>187</v>
      </c>
      <c r="AD214" s="144">
        <v>1</v>
      </c>
      <c r="AE214" s="9" t="s">
        <v>649</v>
      </c>
      <c r="AF214" s="10" t="s">
        <v>642</v>
      </c>
    </row>
    <row r="215" spans="1:32" s="110" customFormat="1" ht="27" x14ac:dyDescent="0.25">
      <c r="A215" s="10" t="s">
        <v>547</v>
      </c>
      <c r="B215" s="11" t="s">
        <v>546</v>
      </c>
      <c r="C215" s="60">
        <f t="shared" si="20"/>
        <v>1</v>
      </c>
      <c r="D215" s="46">
        <v>1</v>
      </c>
      <c r="E215" s="30">
        <v>0</v>
      </c>
      <c r="F215" s="30">
        <v>0</v>
      </c>
      <c r="G215" s="30">
        <v>0</v>
      </c>
      <c r="H215" s="30">
        <v>0</v>
      </c>
      <c r="I215" s="31">
        <v>1</v>
      </c>
      <c r="J215" s="30">
        <v>0</v>
      </c>
      <c r="K215" s="50">
        <v>1</v>
      </c>
      <c r="L215" s="61">
        <f t="shared" si="21"/>
        <v>3</v>
      </c>
      <c r="M215" s="133">
        <v>3</v>
      </c>
      <c r="N215" s="134">
        <v>2</v>
      </c>
      <c r="O215" s="135">
        <v>1</v>
      </c>
      <c r="P215" s="131">
        <f t="shared" si="18"/>
        <v>1</v>
      </c>
      <c r="Q215" s="56">
        <v>1</v>
      </c>
      <c r="R215" s="59">
        <v>1</v>
      </c>
      <c r="S215" s="132">
        <f t="shared" si="23"/>
        <v>3</v>
      </c>
      <c r="T215" s="79">
        <v>1</v>
      </c>
      <c r="U215" s="80">
        <v>3</v>
      </c>
      <c r="V215" s="86">
        <v>0</v>
      </c>
      <c r="W215" s="125">
        <f t="shared" si="19"/>
        <v>15</v>
      </c>
      <c r="X215" s="126">
        <f t="shared" si="22"/>
        <v>3</v>
      </c>
      <c r="Y215" s="126"/>
      <c r="Z215" s="136" t="s">
        <v>346</v>
      </c>
      <c r="AA215" s="9" t="s">
        <v>546</v>
      </c>
      <c r="AC215" s="136" t="s">
        <v>403</v>
      </c>
      <c r="AD215" s="144">
        <v>1</v>
      </c>
      <c r="AE215" s="9" t="s">
        <v>650</v>
      </c>
      <c r="AF215" s="10" t="s">
        <v>651</v>
      </c>
    </row>
    <row r="216" spans="1:32" s="110" customFormat="1" ht="27" x14ac:dyDescent="0.25">
      <c r="A216" s="10" t="s">
        <v>187</v>
      </c>
      <c r="B216" s="11" t="s">
        <v>186</v>
      </c>
      <c r="C216" s="60">
        <f t="shared" si="20"/>
        <v>2</v>
      </c>
      <c r="D216" s="46">
        <v>1</v>
      </c>
      <c r="E216" s="30">
        <v>0</v>
      </c>
      <c r="F216" s="30">
        <v>0</v>
      </c>
      <c r="G216" s="30">
        <v>0</v>
      </c>
      <c r="H216" s="30">
        <v>0</v>
      </c>
      <c r="I216" s="31">
        <v>1</v>
      </c>
      <c r="J216" s="30">
        <v>0</v>
      </c>
      <c r="K216" s="50">
        <v>2</v>
      </c>
      <c r="L216" s="61">
        <f t="shared" si="21"/>
        <v>3</v>
      </c>
      <c r="M216" s="133">
        <v>3</v>
      </c>
      <c r="N216" s="134">
        <v>2</v>
      </c>
      <c r="O216" s="135">
        <v>1</v>
      </c>
      <c r="P216" s="131">
        <f t="shared" si="18"/>
        <v>1</v>
      </c>
      <c r="Q216" s="56">
        <v>1</v>
      </c>
      <c r="R216" s="59">
        <v>1</v>
      </c>
      <c r="S216" s="132">
        <f t="shared" si="23"/>
        <v>3</v>
      </c>
      <c r="T216" s="79">
        <v>1</v>
      </c>
      <c r="U216" s="80">
        <v>3</v>
      </c>
      <c r="V216" s="86">
        <v>0</v>
      </c>
      <c r="W216" s="125">
        <f t="shared" si="19"/>
        <v>16</v>
      </c>
      <c r="X216" s="126">
        <f t="shared" si="22"/>
        <v>4</v>
      </c>
      <c r="Y216" s="126"/>
      <c r="Z216" s="16" t="s">
        <v>652</v>
      </c>
      <c r="AA216" s="9" t="s">
        <v>186</v>
      </c>
      <c r="AC216" s="16" t="s">
        <v>616</v>
      </c>
      <c r="AD216" s="144">
        <v>1</v>
      </c>
      <c r="AE216" s="9" t="s">
        <v>653</v>
      </c>
      <c r="AF216" s="10" t="s">
        <v>654</v>
      </c>
    </row>
    <row r="217" spans="1:32" s="110" customFormat="1" ht="27" x14ac:dyDescent="0.25">
      <c r="A217" s="13" t="s">
        <v>403</v>
      </c>
      <c r="B217" s="14" t="s">
        <v>402</v>
      </c>
      <c r="C217" s="60">
        <f t="shared" si="20"/>
        <v>2</v>
      </c>
      <c r="D217" s="46">
        <v>1</v>
      </c>
      <c r="E217" s="30">
        <v>1</v>
      </c>
      <c r="F217" s="30">
        <v>0</v>
      </c>
      <c r="G217" s="30">
        <v>0</v>
      </c>
      <c r="H217" s="30">
        <v>0</v>
      </c>
      <c r="I217" s="31">
        <v>1</v>
      </c>
      <c r="J217" s="30">
        <v>0</v>
      </c>
      <c r="K217" s="50">
        <v>2</v>
      </c>
      <c r="L217" s="61">
        <f t="shared" si="21"/>
        <v>1</v>
      </c>
      <c r="M217" s="133">
        <v>1</v>
      </c>
      <c r="N217" s="134">
        <v>1</v>
      </c>
      <c r="O217" s="135">
        <v>1</v>
      </c>
      <c r="P217" s="131">
        <f t="shared" si="18"/>
        <v>1</v>
      </c>
      <c r="Q217" s="56">
        <v>1</v>
      </c>
      <c r="R217" s="59">
        <v>1</v>
      </c>
      <c r="S217" s="132">
        <f t="shared" si="23"/>
        <v>3</v>
      </c>
      <c r="T217" s="79">
        <v>1</v>
      </c>
      <c r="U217" s="80">
        <v>3</v>
      </c>
      <c r="V217" s="86">
        <v>0</v>
      </c>
      <c r="W217" s="125">
        <f t="shared" si="19"/>
        <v>14</v>
      </c>
      <c r="X217" s="126">
        <f t="shared" si="22"/>
        <v>5</v>
      </c>
      <c r="Y217" s="126"/>
      <c r="Z217" s="16" t="s">
        <v>452</v>
      </c>
      <c r="AA217" s="12" t="s">
        <v>402</v>
      </c>
      <c r="AC217" s="16" t="s">
        <v>618</v>
      </c>
      <c r="AD217" s="144">
        <v>1</v>
      </c>
      <c r="AE217" s="12" t="s">
        <v>493</v>
      </c>
      <c r="AF217" s="13" t="s">
        <v>450</v>
      </c>
    </row>
    <row r="218" spans="1:32" s="110" customFormat="1" ht="27" x14ac:dyDescent="0.25">
      <c r="A218" s="10" t="s">
        <v>616</v>
      </c>
      <c r="B218" s="11" t="s">
        <v>655</v>
      </c>
      <c r="C218" s="60">
        <f t="shared" si="20"/>
        <v>1</v>
      </c>
      <c r="D218" s="46">
        <v>0</v>
      </c>
      <c r="E218" s="30">
        <v>0</v>
      </c>
      <c r="F218" s="30">
        <v>0</v>
      </c>
      <c r="G218" s="30">
        <v>0</v>
      </c>
      <c r="H218" s="30">
        <v>0</v>
      </c>
      <c r="I218" s="31">
        <v>1</v>
      </c>
      <c r="J218" s="30">
        <v>0</v>
      </c>
      <c r="K218" s="50">
        <v>1</v>
      </c>
      <c r="L218" s="61">
        <f t="shared" si="21"/>
        <v>3</v>
      </c>
      <c r="M218" s="133">
        <v>3</v>
      </c>
      <c r="N218" s="134">
        <v>3</v>
      </c>
      <c r="O218" s="135">
        <v>1</v>
      </c>
      <c r="P218" s="131">
        <f t="shared" si="18"/>
        <v>1</v>
      </c>
      <c r="Q218" s="56">
        <v>1</v>
      </c>
      <c r="R218" s="59">
        <v>1</v>
      </c>
      <c r="S218" s="132">
        <f t="shared" si="23"/>
        <v>3</v>
      </c>
      <c r="T218" s="79">
        <v>1</v>
      </c>
      <c r="U218" s="80">
        <v>3</v>
      </c>
      <c r="V218" s="86">
        <v>0</v>
      </c>
      <c r="W218" s="125">
        <f t="shared" si="19"/>
        <v>15</v>
      </c>
      <c r="X218" s="126">
        <f t="shared" si="22"/>
        <v>2</v>
      </c>
      <c r="Y218" s="126"/>
      <c r="Z218" s="16" t="s">
        <v>633</v>
      </c>
      <c r="AA218" s="9" t="s">
        <v>655</v>
      </c>
      <c r="AC218" s="16" t="s">
        <v>621</v>
      </c>
      <c r="AD218" s="144">
        <v>1</v>
      </c>
      <c r="AE218" s="9" t="s">
        <v>656</v>
      </c>
      <c r="AF218" s="10" t="s">
        <v>657</v>
      </c>
    </row>
    <row r="219" spans="1:32" s="110" customFormat="1" ht="40.5" x14ac:dyDescent="0.25">
      <c r="A219" s="10" t="s">
        <v>618</v>
      </c>
      <c r="B219" s="11" t="s">
        <v>658</v>
      </c>
      <c r="C219" s="60">
        <f t="shared" si="20"/>
        <v>1</v>
      </c>
      <c r="D219" s="46">
        <v>1</v>
      </c>
      <c r="E219" s="30">
        <v>0</v>
      </c>
      <c r="F219" s="30">
        <v>0</v>
      </c>
      <c r="G219" s="30">
        <v>0</v>
      </c>
      <c r="H219" s="30">
        <v>0</v>
      </c>
      <c r="I219" s="31">
        <v>1</v>
      </c>
      <c r="J219" s="30">
        <v>0</v>
      </c>
      <c r="K219" s="50">
        <v>1</v>
      </c>
      <c r="L219" s="61">
        <f t="shared" si="21"/>
        <v>3</v>
      </c>
      <c r="M219" s="133">
        <v>3</v>
      </c>
      <c r="N219" s="134">
        <v>1</v>
      </c>
      <c r="O219" s="135">
        <v>1</v>
      </c>
      <c r="P219" s="131">
        <f t="shared" si="18"/>
        <v>3</v>
      </c>
      <c r="Q219" s="56">
        <v>3</v>
      </c>
      <c r="R219" s="59">
        <v>1</v>
      </c>
      <c r="S219" s="132">
        <f t="shared" si="23"/>
        <v>3</v>
      </c>
      <c r="T219" s="79">
        <v>1</v>
      </c>
      <c r="U219" s="80">
        <v>3</v>
      </c>
      <c r="V219" s="86">
        <v>0</v>
      </c>
      <c r="W219" s="125">
        <f t="shared" si="19"/>
        <v>16</v>
      </c>
      <c r="X219" s="126">
        <f t="shared" si="22"/>
        <v>3</v>
      </c>
      <c r="Y219" s="126"/>
      <c r="Z219" s="16" t="s">
        <v>87</v>
      </c>
      <c r="AA219" s="9" t="s">
        <v>658</v>
      </c>
      <c r="AC219" s="16" t="s">
        <v>623</v>
      </c>
      <c r="AD219" s="144">
        <v>1</v>
      </c>
      <c r="AE219" s="9" t="s">
        <v>617</v>
      </c>
      <c r="AF219" s="10" t="s">
        <v>584</v>
      </c>
    </row>
    <row r="220" spans="1:32" s="110" customFormat="1" ht="27" x14ac:dyDescent="0.25">
      <c r="A220" s="10" t="s">
        <v>621</v>
      </c>
      <c r="B220" s="11" t="s">
        <v>659</v>
      </c>
      <c r="C220" s="60">
        <f t="shared" si="20"/>
        <v>1</v>
      </c>
      <c r="D220" s="46">
        <v>1</v>
      </c>
      <c r="E220" s="30">
        <v>1</v>
      </c>
      <c r="F220" s="30">
        <v>0</v>
      </c>
      <c r="G220" s="30">
        <v>1</v>
      </c>
      <c r="H220" s="30">
        <v>0</v>
      </c>
      <c r="I220" s="31">
        <v>1</v>
      </c>
      <c r="J220" s="30">
        <v>0</v>
      </c>
      <c r="K220" s="50">
        <v>1</v>
      </c>
      <c r="L220" s="61">
        <f t="shared" si="21"/>
        <v>3</v>
      </c>
      <c r="M220" s="133">
        <v>3</v>
      </c>
      <c r="N220" s="134">
        <v>1</v>
      </c>
      <c r="O220" s="135">
        <v>1</v>
      </c>
      <c r="P220" s="131">
        <f t="shared" si="18"/>
        <v>3</v>
      </c>
      <c r="Q220" s="56">
        <v>3</v>
      </c>
      <c r="R220" s="59">
        <v>1</v>
      </c>
      <c r="S220" s="132">
        <f t="shared" si="23"/>
        <v>2</v>
      </c>
      <c r="T220" s="79">
        <v>1</v>
      </c>
      <c r="U220" s="80">
        <v>2</v>
      </c>
      <c r="V220" s="86">
        <v>0</v>
      </c>
      <c r="W220" s="125">
        <f t="shared" si="19"/>
        <v>17</v>
      </c>
      <c r="X220" s="126">
        <f t="shared" si="22"/>
        <v>5</v>
      </c>
      <c r="Y220" s="126"/>
      <c r="Z220" s="16" t="s">
        <v>128</v>
      </c>
      <c r="AA220" s="9" t="s">
        <v>659</v>
      </c>
      <c r="AC220" s="16" t="s">
        <v>625</v>
      </c>
      <c r="AD220" s="144">
        <v>1</v>
      </c>
      <c r="AE220" s="9" t="s">
        <v>589</v>
      </c>
      <c r="AF220" s="10" t="s">
        <v>556</v>
      </c>
    </row>
    <row r="221" spans="1:32" s="110" customFormat="1" x14ac:dyDescent="0.25">
      <c r="A221" s="10" t="s">
        <v>623</v>
      </c>
      <c r="B221" s="11" t="s">
        <v>660</v>
      </c>
      <c r="C221" s="60">
        <f t="shared" si="20"/>
        <v>2</v>
      </c>
      <c r="D221" s="46">
        <v>2</v>
      </c>
      <c r="E221" s="30">
        <v>1</v>
      </c>
      <c r="F221" s="30">
        <v>0</v>
      </c>
      <c r="G221" s="30">
        <v>0</v>
      </c>
      <c r="H221" s="30">
        <v>0</v>
      </c>
      <c r="I221" s="31">
        <v>1</v>
      </c>
      <c r="J221" s="30">
        <v>1</v>
      </c>
      <c r="K221" s="50">
        <v>1</v>
      </c>
      <c r="L221" s="61">
        <f t="shared" si="21"/>
        <v>1</v>
      </c>
      <c r="M221" s="133">
        <v>1</v>
      </c>
      <c r="N221" s="134">
        <v>1</v>
      </c>
      <c r="O221" s="135">
        <v>1</v>
      </c>
      <c r="P221" s="131">
        <f t="shared" si="18"/>
        <v>1</v>
      </c>
      <c r="Q221" s="56">
        <v>1</v>
      </c>
      <c r="R221" s="59">
        <v>1</v>
      </c>
      <c r="S221" s="132">
        <f t="shared" si="23"/>
        <v>3</v>
      </c>
      <c r="T221" s="79">
        <v>1</v>
      </c>
      <c r="U221" s="80">
        <v>3</v>
      </c>
      <c r="V221" s="86">
        <v>0</v>
      </c>
      <c r="W221" s="125">
        <f t="shared" si="19"/>
        <v>15</v>
      </c>
      <c r="X221" s="126">
        <f t="shared" si="22"/>
        <v>6</v>
      </c>
      <c r="Y221" s="126"/>
      <c r="Z221" s="16" t="s">
        <v>393</v>
      </c>
      <c r="AA221" s="9" t="s">
        <v>660</v>
      </c>
      <c r="AC221" s="16" t="s">
        <v>627</v>
      </c>
      <c r="AD221" s="144">
        <v>1</v>
      </c>
      <c r="AE221" s="12" t="s">
        <v>412</v>
      </c>
      <c r="AF221" s="13" t="s">
        <v>368</v>
      </c>
    </row>
    <row r="222" spans="1:32" s="110" customFormat="1" ht="27" x14ac:dyDescent="0.25">
      <c r="A222" s="10" t="s">
        <v>625</v>
      </c>
      <c r="B222" s="11" t="s">
        <v>661</v>
      </c>
      <c r="C222" s="60">
        <f t="shared" si="20"/>
        <v>1</v>
      </c>
      <c r="D222" s="46">
        <v>1</v>
      </c>
      <c r="E222" s="30">
        <v>0</v>
      </c>
      <c r="F222" s="30">
        <v>0</v>
      </c>
      <c r="G222" s="30">
        <v>0</v>
      </c>
      <c r="H222" s="30">
        <v>0</v>
      </c>
      <c r="I222" s="31">
        <v>1</v>
      </c>
      <c r="J222" s="30">
        <v>0</v>
      </c>
      <c r="K222" s="50">
        <v>1</v>
      </c>
      <c r="L222" s="61">
        <f t="shared" si="21"/>
        <v>3</v>
      </c>
      <c r="M222" s="133">
        <v>3</v>
      </c>
      <c r="N222" s="134">
        <v>1</v>
      </c>
      <c r="O222" s="135">
        <v>1</v>
      </c>
      <c r="P222" s="131">
        <f t="shared" si="18"/>
        <v>1</v>
      </c>
      <c r="Q222" s="56">
        <v>1</v>
      </c>
      <c r="R222" s="59">
        <v>1</v>
      </c>
      <c r="S222" s="132">
        <f t="shared" si="23"/>
        <v>2</v>
      </c>
      <c r="T222" s="79">
        <v>1</v>
      </c>
      <c r="U222" s="80">
        <v>2</v>
      </c>
      <c r="V222" s="86">
        <v>0</v>
      </c>
      <c r="W222" s="125">
        <f t="shared" si="19"/>
        <v>13</v>
      </c>
      <c r="X222" s="126">
        <f t="shared" si="22"/>
        <v>3</v>
      </c>
      <c r="Y222" s="126"/>
      <c r="Z222" s="16" t="s">
        <v>662</v>
      </c>
      <c r="AA222" s="9" t="s">
        <v>661</v>
      </c>
      <c r="AC222" s="16" t="s">
        <v>573</v>
      </c>
      <c r="AD222" s="144">
        <v>1</v>
      </c>
      <c r="AE222" s="9" t="s">
        <v>663</v>
      </c>
      <c r="AF222" s="10" t="s">
        <v>664</v>
      </c>
    </row>
    <row r="223" spans="1:32" s="110" customFormat="1" x14ac:dyDescent="0.25">
      <c r="A223" s="10" t="s">
        <v>627</v>
      </c>
      <c r="B223" s="11" t="s">
        <v>665</v>
      </c>
      <c r="C223" s="60">
        <f t="shared" si="20"/>
        <v>2</v>
      </c>
      <c r="D223" s="46">
        <v>2</v>
      </c>
      <c r="E223" s="30">
        <v>0</v>
      </c>
      <c r="F223" s="30">
        <v>0</v>
      </c>
      <c r="G223" s="30">
        <v>0</v>
      </c>
      <c r="H223" s="30">
        <v>0</v>
      </c>
      <c r="I223" s="31">
        <v>1</v>
      </c>
      <c r="J223" s="30">
        <v>0</v>
      </c>
      <c r="K223" s="50">
        <v>1</v>
      </c>
      <c r="L223" s="61">
        <f t="shared" si="21"/>
        <v>3</v>
      </c>
      <c r="M223" s="133">
        <v>3</v>
      </c>
      <c r="N223" s="134">
        <v>1</v>
      </c>
      <c r="O223" s="135">
        <v>1</v>
      </c>
      <c r="P223" s="131">
        <f t="shared" si="18"/>
        <v>1</v>
      </c>
      <c r="Q223" s="56">
        <v>1</v>
      </c>
      <c r="R223" s="59">
        <v>1</v>
      </c>
      <c r="S223" s="132">
        <f t="shared" si="23"/>
        <v>3</v>
      </c>
      <c r="T223" s="79">
        <v>1</v>
      </c>
      <c r="U223" s="80">
        <v>3</v>
      </c>
      <c r="V223" s="86">
        <v>2</v>
      </c>
      <c r="W223" s="125">
        <f t="shared" si="19"/>
        <v>17</v>
      </c>
      <c r="X223" s="126">
        <f t="shared" si="22"/>
        <v>4</v>
      </c>
      <c r="Y223" s="126"/>
      <c r="Z223" s="16" t="s">
        <v>597</v>
      </c>
      <c r="AA223" s="9" t="s">
        <v>665</v>
      </c>
      <c r="AC223" s="16" t="s">
        <v>339</v>
      </c>
      <c r="AD223" s="144">
        <v>1</v>
      </c>
      <c r="AE223" s="9" t="s">
        <v>666</v>
      </c>
      <c r="AF223" s="10" t="s">
        <v>652</v>
      </c>
    </row>
    <row r="224" spans="1:32" s="110" customFormat="1" ht="27" x14ac:dyDescent="0.25">
      <c r="A224" s="10" t="s">
        <v>573</v>
      </c>
      <c r="B224" s="11" t="s">
        <v>572</v>
      </c>
      <c r="C224" s="60">
        <f t="shared" si="20"/>
        <v>1</v>
      </c>
      <c r="D224" s="46">
        <v>1</v>
      </c>
      <c r="E224" s="30">
        <v>0</v>
      </c>
      <c r="F224" s="30">
        <v>1</v>
      </c>
      <c r="G224" s="30">
        <v>0</v>
      </c>
      <c r="H224" s="30">
        <v>0</v>
      </c>
      <c r="I224" s="31">
        <v>1</v>
      </c>
      <c r="J224" s="30">
        <v>0</v>
      </c>
      <c r="K224" s="50">
        <v>1</v>
      </c>
      <c r="L224" s="61">
        <f t="shared" si="21"/>
        <v>3</v>
      </c>
      <c r="M224" s="133">
        <v>3</v>
      </c>
      <c r="N224" s="134">
        <v>1</v>
      </c>
      <c r="O224" s="135">
        <v>1</v>
      </c>
      <c r="P224" s="131">
        <f t="shared" si="18"/>
        <v>1</v>
      </c>
      <c r="Q224" s="56">
        <v>1</v>
      </c>
      <c r="R224" s="59">
        <v>1</v>
      </c>
      <c r="S224" s="132">
        <f t="shared" si="23"/>
        <v>3</v>
      </c>
      <c r="T224" s="79">
        <v>1</v>
      </c>
      <c r="U224" s="80">
        <v>3</v>
      </c>
      <c r="V224" s="86">
        <v>0</v>
      </c>
      <c r="W224" s="125">
        <f t="shared" si="19"/>
        <v>15</v>
      </c>
      <c r="X224" s="126">
        <f t="shared" si="22"/>
        <v>4</v>
      </c>
      <c r="Y224" s="126"/>
      <c r="Z224" s="16" t="s">
        <v>667</v>
      </c>
      <c r="AA224" s="9" t="s">
        <v>572</v>
      </c>
      <c r="AC224" s="16" t="s">
        <v>569</v>
      </c>
      <c r="AD224" s="144">
        <v>1</v>
      </c>
      <c r="AE224" s="12" t="s">
        <v>356</v>
      </c>
      <c r="AF224" s="13" t="s">
        <v>323</v>
      </c>
    </row>
    <row r="225" spans="1:32" s="110" customFormat="1" ht="27" x14ac:dyDescent="0.25">
      <c r="A225" s="10" t="s">
        <v>339</v>
      </c>
      <c r="B225" s="11" t="s">
        <v>338</v>
      </c>
      <c r="C225" s="60">
        <f t="shared" si="20"/>
        <v>1</v>
      </c>
      <c r="D225" s="46">
        <v>1</v>
      </c>
      <c r="E225" s="30">
        <v>0</v>
      </c>
      <c r="F225" s="30">
        <v>0</v>
      </c>
      <c r="G225" s="30">
        <v>0</v>
      </c>
      <c r="H225" s="30">
        <v>0</v>
      </c>
      <c r="I225" s="31">
        <v>1</v>
      </c>
      <c r="J225" s="30">
        <v>0</v>
      </c>
      <c r="K225" s="50">
        <v>1</v>
      </c>
      <c r="L225" s="61">
        <f t="shared" si="21"/>
        <v>1</v>
      </c>
      <c r="M225" s="133">
        <v>1</v>
      </c>
      <c r="N225" s="134">
        <v>1</v>
      </c>
      <c r="O225" s="135">
        <v>1</v>
      </c>
      <c r="P225" s="131">
        <f t="shared" si="18"/>
        <v>1</v>
      </c>
      <c r="Q225" s="56">
        <v>1</v>
      </c>
      <c r="R225" s="59">
        <v>1</v>
      </c>
      <c r="S225" s="132">
        <f t="shared" si="23"/>
        <v>3</v>
      </c>
      <c r="T225" s="79">
        <v>1</v>
      </c>
      <c r="U225" s="80">
        <v>3</v>
      </c>
      <c r="V225" s="86">
        <v>0</v>
      </c>
      <c r="W225" s="125">
        <f t="shared" si="19"/>
        <v>12</v>
      </c>
      <c r="X225" s="126">
        <f t="shared" si="22"/>
        <v>3</v>
      </c>
      <c r="Y225" s="126"/>
      <c r="Z225" s="16" t="s">
        <v>668</v>
      </c>
      <c r="AA225" s="9" t="s">
        <v>338</v>
      </c>
      <c r="AC225" s="16" t="s">
        <v>165</v>
      </c>
      <c r="AD225" s="144">
        <v>1</v>
      </c>
      <c r="AE225" s="9" t="s">
        <v>655</v>
      </c>
      <c r="AF225" s="10" t="s">
        <v>616</v>
      </c>
    </row>
    <row r="226" spans="1:32" s="110" customFormat="1" ht="40.5" x14ac:dyDescent="0.25">
      <c r="A226" s="10" t="s">
        <v>569</v>
      </c>
      <c r="B226" s="11" t="s">
        <v>568</v>
      </c>
      <c r="C226" s="60">
        <f t="shared" si="20"/>
        <v>1</v>
      </c>
      <c r="D226" s="46">
        <v>1</v>
      </c>
      <c r="E226" s="30">
        <v>0</v>
      </c>
      <c r="F226" s="30">
        <v>0</v>
      </c>
      <c r="G226" s="30">
        <v>0</v>
      </c>
      <c r="H226" s="30">
        <v>0</v>
      </c>
      <c r="I226" s="31">
        <v>1</v>
      </c>
      <c r="J226" s="30">
        <v>0</v>
      </c>
      <c r="K226" s="50">
        <v>1</v>
      </c>
      <c r="L226" s="61">
        <f t="shared" si="21"/>
        <v>1</v>
      </c>
      <c r="M226" s="133">
        <v>1</v>
      </c>
      <c r="N226" s="134">
        <v>1</v>
      </c>
      <c r="O226" s="135">
        <v>1</v>
      </c>
      <c r="P226" s="131">
        <f t="shared" si="18"/>
        <v>1</v>
      </c>
      <c r="Q226" s="56">
        <v>1</v>
      </c>
      <c r="R226" s="59">
        <v>1</v>
      </c>
      <c r="S226" s="132">
        <f t="shared" si="23"/>
        <v>3</v>
      </c>
      <c r="T226" s="79">
        <v>1</v>
      </c>
      <c r="U226" s="80">
        <v>3</v>
      </c>
      <c r="V226" s="86">
        <v>0</v>
      </c>
      <c r="W226" s="125">
        <f t="shared" si="19"/>
        <v>12</v>
      </c>
      <c r="X226" s="126">
        <f t="shared" si="22"/>
        <v>3</v>
      </c>
      <c r="Y226" s="126"/>
      <c r="Z226" s="16" t="s">
        <v>236</v>
      </c>
      <c r="AA226" s="9" t="s">
        <v>568</v>
      </c>
      <c r="AC226" s="16" t="s">
        <v>631</v>
      </c>
      <c r="AD226" s="144">
        <v>1</v>
      </c>
      <c r="AE226" s="9" t="s">
        <v>449</v>
      </c>
      <c r="AF226" s="10" t="s">
        <v>414</v>
      </c>
    </row>
    <row r="227" spans="1:32" s="110" customFormat="1" ht="27" x14ac:dyDescent="0.25">
      <c r="A227" s="10" t="s">
        <v>165</v>
      </c>
      <c r="B227" s="11" t="s">
        <v>164</v>
      </c>
      <c r="C227" s="60">
        <f t="shared" si="20"/>
        <v>1</v>
      </c>
      <c r="D227" s="46">
        <v>1</v>
      </c>
      <c r="E227" s="30">
        <v>0</v>
      </c>
      <c r="F227" s="30">
        <v>0</v>
      </c>
      <c r="G227" s="30">
        <v>0</v>
      </c>
      <c r="H227" s="30">
        <v>0</v>
      </c>
      <c r="I227" s="31">
        <v>1</v>
      </c>
      <c r="J227" s="30">
        <v>0</v>
      </c>
      <c r="K227" s="50">
        <v>1</v>
      </c>
      <c r="L227" s="61">
        <f t="shared" si="21"/>
        <v>3</v>
      </c>
      <c r="M227" s="133">
        <v>3</v>
      </c>
      <c r="N227" s="134">
        <v>1</v>
      </c>
      <c r="O227" s="135">
        <v>1</v>
      </c>
      <c r="P227" s="131">
        <f t="shared" si="18"/>
        <v>1</v>
      </c>
      <c r="Q227" s="56">
        <v>1</v>
      </c>
      <c r="R227" s="59">
        <v>1</v>
      </c>
      <c r="S227" s="132">
        <f t="shared" si="23"/>
        <v>3</v>
      </c>
      <c r="T227" s="79">
        <v>1</v>
      </c>
      <c r="U227" s="80">
        <v>3</v>
      </c>
      <c r="V227" s="86">
        <v>0</v>
      </c>
      <c r="W227" s="125">
        <f t="shared" si="19"/>
        <v>14</v>
      </c>
      <c r="X227" s="126">
        <f t="shared" si="22"/>
        <v>3</v>
      </c>
      <c r="Y227" s="126"/>
      <c r="Z227" s="16" t="s">
        <v>669</v>
      </c>
      <c r="AA227" s="9" t="s">
        <v>164</v>
      </c>
      <c r="AC227" s="16" t="s">
        <v>146</v>
      </c>
      <c r="AD227" s="144">
        <v>1</v>
      </c>
      <c r="AE227" s="12" t="s">
        <v>670</v>
      </c>
      <c r="AF227" s="13" t="s">
        <v>671</v>
      </c>
    </row>
    <row r="228" spans="1:32" s="110" customFormat="1" ht="41.25" thickBot="1" x14ac:dyDescent="0.3">
      <c r="A228" s="10" t="s">
        <v>631</v>
      </c>
      <c r="B228" s="11" t="s">
        <v>672</v>
      </c>
      <c r="C228" s="60">
        <f t="shared" si="20"/>
        <v>1</v>
      </c>
      <c r="D228" s="46">
        <v>1</v>
      </c>
      <c r="E228" s="30">
        <v>0</v>
      </c>
      <c r="F228" s="30">
        <v>0</v>
      </c>
      <c r="G228" s="30">
        <v>0</v>
      </c>
      <c r="H228" s="30">
        <v>0</v>
      </c>
      <c r="I228" s="31">
        <v>1</v>
      </c>
      <c r="J228" s="30">
        <v>0</v>
      </c>
      <c r="K228" s="50">
        <v>1</v>
      </c>
      <c r="L228" s="61">
        <f t="shared" si="21"/>
        <v>1</v>
      </c>
      <c r="M228" s="133">
        <v>1</v>
      </c>
      <c r="N228" s="134">
        <v>1</v>
      </c>
      <c r="O228" s="135">
        <v>1</v>
      </c>
      <c r="P228" s="131">
        <f t="shared" si="18"/>
        <v>1</v>
      </c>
      <c r="Q228" s="56">
        <v>1</v>
      </c>
      <c r="R228" s="59">
        <v>1</v>
      </c>
      <c r="S228" s="132">
        <f t="shared" si="23"/>
        <v>2</v>
      </c>
      <c r="T228" s="79">
        <v>1</v>
      </c>
      <c r="U228" s="80">
        <v>2</v>
      </c>
      <c r="V228" s="86">
        <v>2</v>
      </c>
      <c r="W228" s="125">
        <f t="shared" si="19"/>
        <v>13</v>
      </c>
      <c r="X228" s="126">
        <f t="shared" si="22"/>
        <v>3</v>
      </c>
      <c r="Y228" s="137"/>
      <c r="Z228" s="147" t="s">
        <v>274</v>
      </c>
      <c r="AA228" s="9" t="s">
        <v>672</v>
      </c>
      <c r="AC228" s="16" t="s">
        <v>639</v>
      </c>
      <c r="AD228" s="144">
        <v>1</v>
      </c>
      <c r="AE228" s="12" t="s">
        <v>551</v>
      </c>
      <c r="AF228" s="13" t="s">
        <v>523</v>
      </c>
    </row>
    <row r="229" spans="1:32" s="110" customFormat="1" ht="27.75" thickBot="1" x14ac:dyDescent="0.3">
      <c r="A229" s="10" t="s">
        <v>146</v>
      </c>
      <c r="B229" s="11" t="s">
        <v>145</v>
      </c>
      <c r="C229" s="60">
        <f t="shared" si="20"/>
        <v>2</v>
      </c>
      <c r="D229" s="46">
        <v>2</v>
      </c>
      <c r="E229" s="30">
        <v>1</v>
      </c>
      <c r="F229" s="30">
        <v>0</v>
      </c>
      <c r="G229" s="30">
        <v>1</v>
      </c>
      <c r="H229" s="30">
        <v>0</v>
      </c>
      <c r="I229" s="31">
        <v>1</v>
      </c>
      <c r="J229" s="30">
        <v>0</v>
      </c>
      <c r="K229" s="50">
        <v>1</v>
      </c>
      <c r="L229" s="61">
        <f t="shared" si="21"/>
        <v>3</v>
      </c>
      <c r="M229" s="133">
        <v>3</v>
      </c>
      <c r="N229" s="134">
        <v>1</v>
      </c>
      <c r="O229" s="135">
        <v>1</v>
      </c>
      <c r="P229" s="131">
        <f t="shared" si="18"/>
        <v>1</v>
      </c>
      <c r="Q229" s="56">
        <v>1</v>
      </c>
      <c r="R229" s="59">
        <v>1</v>
      </c>
      <c r="S229" s="132">
        <f t="shared" si="23"/>
        <v>3</v>
      </c>
      <c r="T229" s="79">
        <v>1</v>
      </c>
      <c r="U229" s="80">
        <v>3</v>
      </c>
      <c r="V229" s="86">
        <v>2</v>
      </c>
      <c r="W229" s="125">
        <f t="shared" si="19"/>
        <v>19</v>
      </c>
      <c r="X229" s="126">
        <f t="shared" si="22"/>
        <v>6</v>
      </c>
      <c r="Y229" s="137"/>
      <c r="Z229" s="138" t="s">
        <v>198</v>
      </c>
      <c r="AA229" s="9" t="s">
        <v>145</v>
      </c>
      <c r="AC229" s="136" t="s">
        <v>210</v>
      </c>
      <c r="AD229" s="144">
        <v>1</v>
      </c>
      <c r="AE229" s="12" t="s">
        <v>553</v>
      </c>
      <c r="AF229" s="13" t="s">
        <v>526</v>
      </c>
    </row>
    <row r="230" spans="1:32" s="110" customFormat="1" ht="40.5" x14ac:dyDescent="0.25">
      <c r="A230" s="10" t="s">
        <v>639</v>
      </c>
      <c r="B230" s="11" t="s">
        <v>673</v>
      </c>
      <c r="C230" s="60">
        <f t="shared" si="20"/>
        <v>1</v>
      </c>
      <c r="D230" s="46">
        <v>1</v>
      </c>
      <c r="E230" s="30">
        <v>1</v>
      </c>
      <c r="F230" s="30">
        <v>0</v>
      </c>
      <c r="G230" s="30">
        <v>0</v>
      </c>
      <c r="H230" s="30">
        <v>0</v>
      </c>
      <c r="I230" s="31">
        <v>1</v>
      </c>
      <c r="J230" s="30">
        <v>0</v>
      </c>
      <c r="K230" s="50">
        <v>1</v>
      </c>
      <c r="L230" s="61">
        <f t="shared" si="21"/>
        <v>1</v>
      </c>
      <c r="M230" s="133">
        <v>1</v>
      </c>
      <c r="N230" s="134">
        <v>1</v>
      </c>
      <c r="O230" s="135">
        <v>1</v>
      </c>
      <c r="P230" s="131">
        <f t="shared" si="18"/>
        <v>1</v>
      </c>
      <c r="Q230" s="56">
        <v>1</v>
      </c>
      <c r="R230" s="59">
        <v>1</v>
      </c>
      <c r="S230" s="132">
        <f t="shared" si="23"/>
        <v>3</v>
      </c>
      <c r="T230" s="79">
        <v>1</v>
      </c>
      <c r="U230" s="80">
        <v>3</v>
      </c>
      <c r="V230" s="86">
        <v>0</v>
      </c>
      <c r="W230" s="125">
        <f t="shared" si="19"/>
        <v>13</v>
      </c>
      <c r="X230" s="126">
        <f t="shared" si="22"/>
        <v>4</v>
      </c>
      <c r="Y230" s="126"/>
      <c r="Z230" s="83" t="s">
        <v>674</v>
      </c>
      <c r="AA230" s="9" t="s">
        <v>673</v>
      </c>
      <c r="AC230" s="136" t="s">
        <v>157</v>
      </c>
      <c r="AD230" s="144">
        <v>1</v>
      </c>
      <c r="AE230" s="12" t="s">
        <v>628</v>
      </c>
      <c r="AF230" s="13" t="s">
        <v>593</v>
      </c>
    </row>
    <row r="231" spans="1:32" s="110" customFormat="1" ht="27.75" thickBot="1" x14ac:dyDescent="0.3">
      <c r="A231" s="13" t="s">
        <v>210</v>
      </c>
      <c r="B231" s="14" t="s">
        <v>209</v>
      </c>
      <c r="C231" s="60">
        <f t="shared" si="20"/>
        <v>1</v>
      </c>
      <c r="D231" s="46">
        <v>1</v>
      </c>
      <c r="E231" s="30">
        <v>1</v>
      </c>
      <c r="F231" s="30">
        <v>1</v>
      </c>
      <c r="G231" s="30">
        <v>1</v>
      </c>
      <c r="H231" s="30">
        <v>1</v>
      </c>
      <c r="I231" s="31">
        <v>1</v>
      </c>
      <c r="J231" s="30">
        <v>0</v>
      </c>
      <c r="K231" s="50">
        <v>1</v>
      </c>
      <c r="L231" s="61">
        <f t="shared" si="21"/>
        <v>1</v>
      </c>
      <c r="M231" s="133">
        <v>1</v>
      </c>
      <c r="N231" s="134">
        <v>1</v>
      </c>
      <c r="O231" s="135">
        <v>1</v>
      </c>
      <c r="P231" s="131">
        <f t="shared" si="18"/>
        <v>1</v>
      </c>
      <c r="Q231" s="56">
        <v>1</v>
      </c>
      <c r="R231" s="59">
        <v>1</v>
      </c>
      <c r="S231" s="132">
        <f t="shared" si="23"/>
        <v>3</v>
      </c>
      <c r="T231" s="79">
        <v>1</v>
      </c>
      <c r="U231" s="80">
        <v>3</v>
      </c>
      <c r="V231" s="86">
        <v>2</v>
      </c>
      <c r="W231" s="125">
        <f t="shared" si="19"/>
        <v>18</v>
      </c>
      <c r="X231" s="126">
        <f t="shared" si="22"/>
        <v>7</v>
      </c>
      <c r="Y231" s="126"/>
      <c r="Z231" s="16" t="s">
        <v>132</v>
      </c>
      <c r="AA231" s="12" t="s">
        <v>209</v>
      </c>
      <c r="AC231" s="147" t="s">
        <v>642</v>
      </c>
      <c r="AD231" s="148"/>
      <c r="AE231" s="9" t="s">
        <v>101</v>
      </c>
      <c r="AF231" s="10" t="s">
        <v>94</v>
      </c>
    </row>
    <row r="232" spans="1:32" s="110" customFormat="1" ht="54.75" thickBot="1" x14ac:dyDescent="0.3">
      <c r="A232" s="13" t="s">
        <v>157</v>
      </c>
      <c r="B232" s="14" t="s">
        <v>156</v>
      </c>
      <c r="C232" s="60">
        <f t="shared" si="20"/>
        <v>2</v>
      </c>
      <c r="D232" s="46">
        <v>2</v>
      </c>
      <c r="E232" s="30">
        <v>0</v>
      </c>
      <c r="F232" s="30">
        <v>0</v>
      </c>
      <c r="G232" s="30">
        <v>0</v>
      </c>
      <c r="H232" s="30">
        <v>0</v>
      </c>
      <c r="I232" s="31">
        <v>1</v>
      </c>
      <c r="J232" s="30">
        <v>0</v>
      </c>
      <c r="K232" s="50">
        <v>1</v>
      </c>
      <c r="L232" s="61">
        <f t="shared" si="21"/>
        <v>1</v>
      </c>
      <c r="M232" s="133" t="s">
        <v>65</v>
      </c>
      <c r="N232" s="134">
        <v>1</v>
      </c>
      <c r="O232" s="135">
        <v>1</v>
      </c>
      <c r="P232" s="131">
        <f t="shared" si="18"/>
        <v>1</v>
      </c>
      <c r="Q232" s="56">
        <v>1</v>
      </c>
      <c r="R232" s="59">
        <v>1</v>
      </c>
      <c r="S232" s="132">
        <f t="shared" si="23"/>
        <v>2</v>
      </c>
      <c r="T232" s="79">
        <v>1</v>
      </c>
      <c r="U232" s="80">
        <v>2</v>
      </c>
      <c r="V232" s="86">
        <v>0</v>
      </c>
      <c r="W232" s="125">
        <f t="shared" si="19"/>
        <v>11</v>
      </c>
      <c r="X232" s="126">
        <f t="shared" si="22"/>
        <v>4</v>
      </c>
      <c r="Y232" s="126"/>
      <c r="Z232" s="16" t="s">
        <v>675</v>
      </c>
      <c r="AA232" s="12" t="s">
        <v>156</v>
      </c>
      <c r="AC232" s="120"/>
      <c r="AD232" s="121"/>
      <c r="AE232" s="9" t="s">
        <v>676</v>
      </c>
      <c r="AF232" s="10" t="s">
        <v>677</v>
      </c>
    </row>
    <row r="233" spans="1:32" s="110" customFormat="1" ht="27" x14ac:dyDescent="0.25">
      <c r="A233" s="10" t="s">
        <v>642</v>
      </c>
      <c r="B233" s="11" t="s">
        <v>649</v>
      </c>
      <c r="C233" s="60">
        <f t="shared" si="20"/>
        <v>1.0833333329999999</v>
      </c>
      <c r="D233" s="46">
        <v>1.0833333329999999</v>
      </c>
      <c r="E233" s="30">
        <v>0</v>
      </c>
      <c r="F233" s="30">
        <v>0</v>
      </c>
      <c r="G233" s="30">
        <v>0</v>
      </c>
      <c r="H233" s="30">
        <v>0</v>
      </c>
      <c r="I233" s="30">
        <v>1</v>
      </c>
      <c r="J233" s="30">
        <v>0</v>
      </c>
      <c r="K233" s="50">
        <v>1</v>
      </c>
      <c r="L233" s="61">
        <f t="shared" si="21"/>
        <v>1</v>
      </c>
      <c r="M233" s="133">
        <v>1</v>
      </c>
      <c r="N233" s="134">
        <v>1</v>
      </c>
      <c r="O233" s="135">
        <v>1</v>
      </c>
      <c r="P233" s="131">
        <f t="shared" si="18"/>
        <v>1</v>
      </c>
      <c r="Q233" s="56">
        <v>1</v>
      </c>
      <c r="R233" s="59">
        <v>1</v>
      </c>
      <c r="S233" s="132">
        <f t="shared" si="23"/>
        <v>1</v>
      </c>
      <c r="T233" s="79">
        <v>1</v>
      </c>
      <c r="U233" s="80">
        <v>1</v>
      </c>
      <c r="V233" s="86">
        <v>0</v>
      </c>
      <c r="W233" s="125">
        <f t="shared" si="19"/>
        <v>10.083333332999999</v>
      </c>
      <c r="X233" s="126">
        <f t="shared" si="22"/>
        <v>3.0833333329999997</v>
      </c>
      <c r="Y233" s="126"/>
      <c r="Z233" s="16" t="s">
        <v>297</v>
      </c>
      <c r="AA233" s="9" t="s">
        <v>649</v>
      </c>
      <c r="AC233" s="150" t="s">
        <v>370</v>
      </c>
      <c r="AD233" s="144">
        <v>2</v>
      </c>
      <c r="AE233" s="8" t="s">
        <v>604</v>
      </c>
      <c r="AF233" s="1" t="s">
        <v>603</v>
      </c>
    </row>
    <row r="234" spans="1:32" s="110" customFormat="1" ht="27" x14ac:dyDescent="0.25">
      <c r="A234" s="37" t="s">
        <v>678</v>
      </c>
      <c r="B234" s="38" t="s">
        <v>679</v>
      </c>
      <c r="C234" s="36"/>
      <c r="D234" s="40"/>
      <c r="E234" s="40"/>
      <c r="F234" s="40"/>
      <c r="G234" s="40"/>
      <c r="H234" s="40"/>
      <c r="I234" s="40"/>
      <c r="J234" s="40"/>
      <c r="K234" s="40"/>
      <c r="L234" s="41"/>
      <c r="M234" s="122"/>
      <c r="N234" s="122"/>
      <c r="O234" s="122"/>
      <c r="P234" s="123"/>
      <c r="Q234" s="42"/>
      <c r="R234" s="42"/>
      <c r="S234" s="39"/>
      <c r="T234" s="43"/>
      <c r="U234" s="43"/>
      <c r="V234" s="73"/>
      <c r="W234" s="124"/>
      <c r="X234" s="125">
        <f t="shared" si="22"/>
        <v>0</v>
      </c>
      <c r="Y234" s="126"/>
      <c r="Z234" s="16" t="s">
        <v>680</v>
      </c>
      <c r="AA234" s="8"/>
      <c r="AC234" s="16" t="s">
        <v>399</v>
      </c>
      <c r="AD234" s="127">
        <v>2</v>
      </c>
      <c r="AE234" s="9" t="s">
        <v>611</v>
      </c>
      <c r="AF234" s="10" t="s">
        <v>579</v>
      </c>
    </row>
    <row r="235" spans="1:32" s="110" customFormat="1" ht="27" x14ac:dyDescent="0.25">
      <c r="A235" s="13" t="s">
        <v>370</v>
      </c>
      <c r="B235" s="14" t="s">
        <v>369</v>
      </c>
      <c r="C235" s="60">
        <f t="shared" si="20"/>
        <v>3</v>
      </c>
      <c r="D235" s="46">
        <v>1</v>
      </c>
      <c r="E235" s="30">
        <v>3</v>
      </c>
      <c r="F235" s="30">
        <v>3</v>
      </c>
      <c r="G235" s="30">
        <v>1</v>
      </c>
      <c r="H235" s="30">
        <v>2</v>
      </c>
      <c r="I235" s="31">
        <v>1</v>
      </c>
      <c r="J235" s="30">
        <v>2</v>
      </c>
      <c r="K235" s="50">
        <v>3</v>
      </c>
      <c r="L235" s="61">
        <f t="shared" si="21"/>
        <v>1</v>
      </c>
      <c r="M235" s="133">
        <v>1</v>
      </c>
      <c r="N235" s="134">
        <v>1</v>
      </c>
      <c r="O235" s="135">
        <v>2</v>
      </c>
      <c r="P235" s="131">
        <f t="shared" si="18"/>
        <v>2</v>
      </c>
      <c r="Q235" s="56">
        <v>2</v>
      </c>
      <c r="R235" s="59">
        <v>2</v>
      </c>
      <c r="S235" s="132">
        <f t="shared" si="23"/>
        <v>2</v>
      </c>
      <c r="T235" s="79">
        <v>2</v>
      </c>
      <c r="U235" s="80">
        <v>1</v>
      </c>
      <c r="V235" s="86">
        <v>0</v>
      </c>
      <c r="W235" s="125">
        <f t="shared" si="19"/>
        <v>27</v>
      </c>
      <c r="X235" s="126">
        <f t="shared" si="22"/>
        <v>16</v>
      </c>
      <c r="Y235" s="126"/>
      <c r="Z235" s="16" t="s">
        <v>664</v>
      </c>
      <c r="AA235" s="12" t="s">
        <v>369</v>
      </c>
      <c r="AC235" s="136" t="s">
        <v>614</v>
      </c>
      <c r="AD235" s="144">
        <v>2</v>
      </c>
      <c r="AE235" s="9" t="s">
        <v>605</v>
      </c>
      <c r="AF235" s="10" t="s">
        <v>575</v>
      </c>
    </row>
    <row r="236" spans="1:32" s="110" customFormat="1" ht="27.75" thickBot="1" x14ac:dyDescent="0.3">
      <c r="A236" s="13" t="s">
        <v>399</v>
      </c>
      <c r="B236" s="14" t="s">
        <v>398</v>
      </c>
      <c r="C236" s="60">
        <f t="shared" si="20"/>
        <v>3</v>
      </c>
      <c r="D236" s="46">
        <v>1</v>
      </c>
      <c r="E236" s="30">
        <v>3</v>
      </c>
      <c r="F236" s="30">
        <v>3</v>
      </c>
      <c r="G236" s="30">
        <v>1</v>
      </c>
      <c r="H236" s="30">
        <v>2</v>
      </c>
      <c r="I236" s="31">
        <v>1</v>
      </c>
      <c r="J236" s="30">
        <v>2</v>
      </c>
      <c r="K236" s="50">
        <v>3</v>
      </c>
      <c r="L236" s="61">
        <f t="shared" si="21"/>
        <v>3</v>
      </c>
      <c r="M236" s="133">
        <v>3</v>
      </c>
      <c r="N236" s="134">
        <v>1</v>
      </c>
      <c r="O236" s="135">
        <v>2</v>
      </c>
      <c r="P236" s="131">
        <f t="shared" si="18"/>
        <v>2</v>
      </c>
      <c r="Q236" s="56">
        <v>2</v>
      </c>
      <c r="R236" s="59">
        <v>2</v>
      </c>
      <c r="S236" s="132">
        <f t="shared" si="23"/>
        <v>2</v>
      </c>
      <c r="T236" s="79">
        <v>2</v>
      </c>
      <c r="U236" s="80">
        <v>1</v>
      </c>
      <c r="V236" s="86">
        <v>0</v>
      </c>
      <c r="W236" s="125">
        <f t="shared" si="19"/>
        <v>29</v>
      </c>
      <c r="X236" s="126">
        <f t="shared" si="22"/>
        <v>16</v>
      </c>
      <c r="Y236" s="126"/>
      <c r="Z236" s="136" t="s">
        <v>681</v>
      </c>
      <c r="AA236" s="12" t="s">
        <v>398</v>
      </c>
      <c r="AC236" s="136" t="s">
        <v>346</v>
      </c>
      <c r="AD236" s="144">
        <v>2</v>
      </c>
      <c r="AE236" s="9" t="s">
        <v>608</v>
      </c>
      <c r="AF236" s="10" t="s">
        <v>577</v>
      </c>
    </row>
    <row r="237" spans="1:32" s="110" customFormat="1" ht="54.75" thickBot="1" x14ac:dyDescent="0.3">
      <c r="A237" s="13" t="s">
        <v>614</v>
      </c>
      <c r="B237" s="14" t="s">
        <v>613</v>
      </c>
      <c r="C237" s="60">
        <f t="shared" si="20"/>
        <v>3</v>
      </c>
      <c r="D237" s="46">
        <v>2</v>
      </c>
      <c r="E237" s="30">
        <v>2</v>
      </c>
      <c r="F237" s="30">
        <v>2</v>
      </c>
      <c r="G237" s="30">
        <v>1</v>
      </c>
      <c r="H237" s="30">
        <v>2</v>
      </c>
      <c r="I237" s="31">
        <v>3</v>
      </c>
      <c r="J237" s="30">
        <v>3</v>
      </c>
      <c r="K237" s="50">
        <v>3</v>
      </c>
      <c r="L237" s="61">
        <f t="shared" si="21"/>
        <v>1</v>
      </c>
      <c r="M237" s="133">
        <v>1</v>
      </c>
      <c r="N237" s="134">
        <v>1</v>
      </c>
      <c r="O237" s="135">
        <v>2</v>
      </c>
      <c r="P237" s="131">
        <f t="shared" si="18"/>
        <v>2</v>
      </c>
      <c r="Q237" s="56">
        <v>2</v>
      </c>
      <c r="R237" s="59">
        <v>2</v>
      </c>
      <c r="S237" s="132">
        <f t="shared" si="23"/>
        <v>3</v>
      </c>
      <c r="T237" s="79">
        <v>2</v>
      </c>
      <c r="U237" s="80">
        <v>1</v>
      </c>
      <c r="V237" s="86">
        <v>3</v>
      </c>
      <c r="W237" s="125">
        <f t="shared" si="19"/>
        <v>32</v>
      </c>
      <c r="X237" s="126">
        <f t="shared" si="22"/>
        <v>18</v>
      </c>
      <c r="Y237" s="137"/>
      <c r="Z237" s="138" t="s">
        <v>654</v>
      </c>
      <c r="AA237" s="12" t="s">
        <v>613</v>
      </c>
      <c r="AC237" s="16" t="s">
        <v>652</v>
      </c>
      <c r="AD237" s="144">
        <v>2</v>
      </c>
      <c r="AE237" s="12" t="s">
        <v>615</v>
      </c>
      <c r="AF237" s="13" t="s">
        <v>582</v>
      </c>
    </row>
    <row r="238" spans="1:32" s="110" customFormat="1" ht="27" x14ac:dyDescent="0.25">
      <c r="A238" s="13" t="s">
        <v>346</v>
      </c>
      <c r="B238" s="14" t="s">
        <v>345</v>
      </c>
      <c r="C238" s="60">
        <f t="shared" si="20"/>
        <v>3</v>
      </c>
      <c r="D238" s="46">
        <v>1</v>
      </c>
      <c r="E238" s="30">
        <v>3</v>
      </c>
      <c r="F238" s="30">
        <v>3</v>
      </c>
      <c r="G238" s="30">
        <v>1</v>
      </c>
      <c r="H238" s="30">
        <v>2</v>
      </c>
      <c r="I238" s="31">
        <v>1</v>
      </c>
      <c r="J238" s="30">
        <v>2</v>
      </c>
      <c r="K238" s="50">
        <v>3</v>
      </c>
      <c r="L238" s="61">
        <f t="shared" si="21"/>
        <v>1</v>
      </c>
      <c r="M238" s="133">
        <v>1</v>
      </c>
      <c r="N238" s="134">
        <v>1</v>
      </c>
      <c r="O238" s="135">
        <v>2</v>
      </c>
      <c r="P238" s="131">
        <f t="shared" si="18"/>
        <v>2</v>
      </c>
      <c r="Q238" s="56">
        <v>2</v>
      </c>
      <c r="R238" s="59">
        <v>2</v>
      </c>
      <c r="S238" s="132">
        <f t="shared" si="23"/>
        <v>2</v>
      </c>
      <c r="T238" s="79">
        <v>2</v>
      </c>
      <c r="U238" s="80">
        <v>1</v>
      </c>
      <c r="V238" s="86">
        <v>0</v>
      </c>
      <c r="W238" s="125">
        <f t="shared" si="19"/>
        <v>27</v>
      </c>
      <c r="X238" s="126">
        <f t="shared" si="22"/>
        <v>16</v>
      </c>
      <c r="Y238" s="126"/>
      <c r="Z238" s="83" t="s">
        <v>407</v>
      </c>
      <c r="AA238" s="12" t="s">
        <v>345</v>
      </c>
      <c r="AC238" s="16" t="s">
        <v>452</v>
      </c>
      <c r="AD238" s="144">
        <v>2</v>
      </c>
      <c r="AE238" s="12" t="s">
        <v>612</v>
      </c>
      <c r="AF238" s="13" t="s">
        <v>580</v>
      </c>
    </row>
    <row r="239" spans="1:32" s="110" customFormat="1" ht="41.25" thickBot="1" x14ac:dyDescent="0.3">
      <c r="A239" s="10" t="s">
        <v>652</v>
      </c>
      <c r="B239" s="11" t="s">
        <v>666</v>
      </c>
      <c r="C239" s="60">
        <f t="shared" si="20"/>
        <v>3</v>
      </c>
      <c r="D239" s="46">
        <v>1</v>
      </c>
      <c r="E239" s="30">
        <v>3</v>
      </c>
      <c r="F239" s="30">
        <v>3</v>
      </c>
      <c r="G239" s="30">
        <v>1</v>
      </c>
      <c r="H239" s="30">
        <v>2</v>
      </c>
      <c r="I239" s="31">
        <v>1</v>
      </c>
      <c r="J239" s="30">
        <v>2</v>
      </c>
      <c r="K239" s="50">
        <v>3</v>
      </c>
      <c r="L239" s="61">
        <f t="shared" si="21"/>
        <v>1</v>
      </c>
      <c r="M239" s="133">
        <v>1</v>
      </c>
      <c r="N239" s="134">
        <v>1</v>
      </c>
      <c r="O239" s="135">
        <v>2</v>
      </c>
      <c r="P239" s="131">
        <f t="shared" si="18"/>
        <v>2</v>
      </c>
      <c r="Q239" s="56">
        <v>2</v>
      </c>
      <c r="R239" s="59">
        <v>2</v>
      </c>
      <c r="S239" s="132">
        <f t="shared" si="23"/>
        <v>2</v>
      </c>
      <c r="T239" s="79">
        <v>2</v>
      </c>
      <c r="U239" s="80">
        <v>1</v>
      </c>
      <c r="V239" s="86">
        <v>0</v>
      </c>
      <c r="W239" s="125">
        <f t="shared" si="19"/>
        <v>27</v>
      </c>
      <c r="X239" s="126">
        <f t="shared" si="22"/>
        <v>16</v>
      </c>
      <c r="Y239" s="126"/>
      <c r="Z239" s="16" t="s">
        <v>411</v>
      </c>
      <c r="AA239" s="9" t="s">
        <v>666</v>
      </c>
      <c r="AC239" s="16" t="s">
        <v>633</v>
      </c>
      <c r="AD239" s="144"/>
      <c r="AE239" s="8" t="s">
        <v>638</v>
      </c>
      <c r="AF239" s="1" t="s">
        <v>637</v>
      </c>
    </row>
    <row r="240" spans="1:32" s="110" customFormat="1" ht="27.75" thickBot="1" x14ac:dyDescent="0.3">
      <c r="A240" s="10" t="s">
        <v>452</v>
      </c>
      <c r="B240" s="11" t="s">
        <v>451</v>
      </c>
      <c r="C240" s="60">
        <f t="shared" si="20"/>
        <v>3</v>
      </c>
      <c r="D240" s="46">
        <v>1</v>
      </c>
      <c r="E240" s="30">
        <v>2</v>
      </c>
      <c r="F240" s="30">
        <v>1</v>
      </c>
      <c r="G240" s="30">
        <v>1</v>
      </c>
      <c r="H240" s="30">
        <v>1</v>
      </c>
      <c r="I240" s="31">
        <v>1</v>
      </c>
      <c r="J240" s="30">
        <v>2</v>
      </c>
      <c r="K240" s="50">
        <v>3</v>
      </c>
      <c r="L240" s="61">
        <f t="shared" si="21"/>
        <v>1</v>
      </c>
      <c r="M240" s="133">
        <v>0</v>
      </c>
      <c r="N240" s="134">
        <v>1</v>
      </c>
      <c r="O240" s="135">
        <v>2</v>
      </c>
      <c r="P240" s="131">
        <f t="shared" si="18"/>
        <v>2</v>
      </c>
      <c r="Q240" s="56">
        <v>2</v>
      </c>
      <c r="R240" s="59">
        <v>2</v>
      </c>
      <c r="S240" s="132">
        <f t="shared" si="23"/>
        <v>2</v>
      </c>
      <c r="T240" s="79">
        <v>2</v>
      </c>
      <c r="U240" s="80">
        <v>1</v>
      </c>
      <c r="V240" s="86">
        <v>0</v>
      </c>
      <c r="W240" s="125">
        <f t="shared" si="19"/>
        <v>22</v>
      </c>
      <c r="X240" s="126">
        <f t="shared" si="22"/>
        <v>12</v>
      </c>
      <c r="Y240" s="126"/>
      <c r="Z240" s="16" t="s">
        <v>682</v>
      </c>
      <c r="AA240" s="9" t="s">
        <v>451</v>
      </c>
      <c r="AC240" s="120"/>
      <c r="AD240" s="121"/>
      <c r="AE240" s="9" t="s">
        <v>659</v>
      </c>
      <c r="AF240" s="10" t="s">
        <v>621</v>
      </c>
    </row>
    <row r="241" spans="1:32" s="110" customFormat="1" ht="40.5" x14ac:dyDescent="0.25">
      <c r="A241" s="10" t="s">
        <v>633</v>
      </c>
      <c r="B241" s="11" t="s">
        <v>632</v>
      </c>
      <c r="C241" s="60">
        <f t="shared" si="20"/>
        <v>3</v>
      </c>
      <c r="D241" s="46">
        <v>1.0119047619999999</v>
      </c>
      <c r="E241" s="30">
        <v>3</v>
      </c>
      <c r="F241" s="30">
        <v>2</v>
      </c>
      <c r="G241" s="30">
        <v>1</v>
      </c>
      <c r="H241" s="30">
        <v>2</v>
      </c>
      <c r="I241" s="30">
        <v>1</v>
      </c>
      <c r="J241" s="30">
        <v>1.8571428569999999</v>
      </c>
      <c r="K241" s="50">
        <v>3</v>
      </c>
      <c r="L241" s="61">
        <f t="shared" si="21"/>
        <v>1</v>
      </c>
      <c r="M241" s="133">
        <v>1</v>
      </c>
      <c r="N241" s="134">
        <v>1</v>
      </c>
      <c r="O241" s="135">
        <v>2</v>
      </c>
      <c r="P241" s="131">
        <f t="shared" si="18"/>
        <v>2</v>
      </c>
      <c r="Q241" s="56">
        <v>2</v>
      </c>
      <c r="R241" s="59">
        <v>2</v>
      </c>
      <c r="S241" s="132">
        <f t="shared" si="23"/>
        <v>2</v>
      </c>
      <c r="T241" s="79">
        <v>2</v>
      </c>
      <c r="U241" s="80">
        <v>1</v>
      </c>
      <c r="V241" s="86">
        <v>0</v>
      </c>
      <c r="W241" s="125">
        <f t="shared" si="19"/>
        <v>25.869047619</v>
      </c>
      <c r="X241" s="126">
        <f t="shared" si="22"/>
        <v>14.869047619</v>
      </c>
      <c r="Y241" s="126"/>
      <c r="Z241" s="16" t="s">
        <v>683</v>
      </c>
      <c r="AA241" s="9" t="s">
        <v>632</v>
      </c>
      <c r="AC241" s="83" t="s">
        <v>87</v>
      </c>
      <c r="AD241" s="144">
        <v>2</v>
      </c>
      <c r="AE241" s="12" t="s">
        <v>333</v>
      </c>
      <c r="AF241" s="13" t="s">
        <v>299</v>
      </c>
    </row>
    <row r="242" spans="1:32" s="110" customFormat="1" ht="27" x14ac:dyDescent="0.25">
      <c r="A242" s="37" t="s">
        <v>684</v>
      </c>
      <c r="B242" s="38" t="s">
        <v>685</v>
      </c>
      <c r="C242" s="36"/>
      <c r="D242" s="40"/>
      <c r="E242" s="40"/>
      <c r="F242" s="40"/>
      <c r="G242" s="40"/>
      <c r="H242" s="40"/>
      <c r="I242" s="40"/>
      <c r="J242" s="40"/>
      <c r="K242" s="40"/>
      <c r="L242" s="41"/>
      <c r="M242" s="122"/>
      <c r="N242" s="122"/>
      <c r="O242" s="122"/>
      <c r="P242" s="123"/>
      <c r="Q242" s="42"/>
      <c r="R242" s="42"/>
      <c r="S242" s="39"/>
      <c r="T242" s="43"/>
      <c r="U242" s="43"/>
      <c r="V242" s="73"/>
      <c r="W242" s="124"/>
      <c r="X242" s="125">
        <f t="shared" si="22"/>
        <v>0</v>
      </c>
      <c r="Y242" s="126"/>
      <c r="Z242" s="16" t="s">
        <v>686</v>
      </c>
      <c r="AA242" s="8"/>
      <c r="AC242" s="16" t="s">
        <v>128</v>
      </c>
      <c r="AD242" s="127">
        <v>2</v>
      </c>
      <c r="AE242" s="9" t="s">
        <v>687</v>
      </c>
      <c r="AF242" s="10" t="s">
        <v>667</v>
      </c>
    </row>
    <row r="243" spans="1:32" s="110" customFormat="1" ht="27" x14ac:dyDescent="0.25">
      <c r="A243" s="10" t="s">
        <v>87</v>
      </c>
      <c r="B243" s="11" t="s">
        <v>86</v>
      </c>
      <c r="C243" s="60">
        <f t="shared" si="20"/>
        <v>3</v>
      </c>
      <c r="D243" s="46">
        <v>2</v>
      </c>
      <c r="E243" s="30">
        <v>1</v>
      </c>
      <c r="F243" s="30">
        <v>3</v>
      </c>
      <c r="G243" s="30">
        <v>0</v>
      </c>
      <c r="H243" s="30">
        <v>2</v>
      </c>
      <c r="I243" s="31">
        <v>1</v>
      </c>
      <c r="J243" s="30">
        <v>0</v>
      </c>
      <c r="K243" s="50">
        <v>3</v>
      </c>
      <c r="L243" s="61">
        <f t="shared" si="21"/>
        <v>3</v>
      </c>
      <c r="M243" s="133">
        <v>3</v>
      </c>
      <c r="N243" s="134">
        <v>1</v>
      </c>
      <c r="O243" s="135">
        <v>2</v>
      </c>
      <c r="P243" s="131">
        <f t="shared" si="18"/>
        <v>3</v>
      </c>
      <c r="Q243" s="56">
        <v>3</v>
      </c>
      <c r="R243" s="59">
        <v>1</v>
      </c>
      <c r="S243" s="132">
        <f t="shared" si="23"/>
        <v>2</v>
      </c>
      <c r="T243" s="79">
        <v>1</v>
      </c>
      <c r="U243" s="80">
        <v>2</v>
      </c>
      <c r="V243" s="86">
        <v>0</v>
      </c>
      <c r="W243" s="125">
        <f t="shared" si="19"/>
        <v>25</v>
      </c>
      <c r="X243" s="126">
        <f t="shared" si="22"/>
        <v>12</v>
      </c>
      <c r="Y243" s="126"/>
      <c r="Z243" s="16" t="s">
        <v>610</v>
      </c>
      <c r="AA243" s="9" t="s">
        <v>86</v>
      </c>
      <c r="AC243" s="16" t="s">
        <v>393</v>
      </c>
      <c r="AD243" s="144">
        <v>2</v>
      </c>
      <c r="AE243" s="9" t="s">
        <v>688</v>
      </c>
      <c r="AF243" s="10" t="s">
        <v>689</v>
      </c>
    </row>
    <row r="244" spans="1:32" s="110" customFormat="1" ht="27" x14ac:dyDescent="0.25">
      <c r="A244" s="10" t="s">
        <v>128</v>
      </c>
      <c r="B244" s="11" t="s">
        <v>127</v>
      </c>
      <c r="C244" s="60">
        <f t="shared" si="20"/>
        <v>3</v>
      </c>
      <c r="D244" s="46">
        <v>3</v>
      </c>
      <c r="E244" s="30">
        <v>3</v>
      </c>
      <c r="F244" s="30">
        <v>3</v>
      </c>
      <c r="G244" s="30">
        <v>1</v>
      </c>
      <c r="H244" s="30">
        <v>3</v>
      </c>
      <c r="I244" s="31">
        <v>1</v>
      </c>
      <c r="J244" s="30">
        <v>2</v>
      </c>
      <c r="K244" s="50">
        <v>3</v>
      </c>
      <c r="L244" s="61">
        <f t="shared" si="21"/>
        <v>3</v>
      </c>
      <c r="M244" s="133">
        <v>3</v>
      </c>
      <c r="N244" s="134">
        <v>1</v>
      </c>
      <c r="O244" s="135">
        <v>2</v>
      </c>
      <c r="P244" s="131">
        <f t="shared" si="18"/>
        <v>3</v>
      </c>
      <c r="Q244" s="56">
        <v>2</v>
      </c>
      <c r="R244" s="59">
        <v>3</v>
      </c>
      <c r="S244" s="132">
        <f t="shared" si="23"/>
        <v>3</v>
      </c>
      <c r="T244" s="79">
        <v>1</v>
      </c>
      <c r="U244" s="80">
        <v>3</v>
      </c>
      <c r="V244" s="86">
        <v>0</v>
      </c>
      <c r="W244" s="125">
        <f t="shared" si="19"/>
        <v>34</v>
      </c>
      <c r="X244" s="126">
        <f t="shared" si="22"/>
        <v>19</v>
      </c>
      <c r="Y244" s="126"/>
      <c r="Z244" s="16" t="s">
        <v>690</v>
      </c>
      <c r="AA244" s="9" t="s">
        <v>127</v>
      </c>
      <c r="AC244" s="16" t="s">
        <v>662</v>
      </c>
      <c r="AD244" s="144">
        <v>2</v>
      </c>
      <c r="AE244" s="9" t="s">
        <v>574</v>
      </c>
      <c r="AF244" s="10" t="s">
        <v>545</v>
      </c>
    </row>
    <row r="245" spans="1:32" s="110" customFormat="1" ht="27" x14ac:dyDescent="0.25">
      <c r="A245" s="10" t="s">
        <v>393</v>
      </c>
      <c r="B245" s="11" t="s">
        <v>392</v>
      </c>
      <c r="C245" s="60">
        <f t="shared" si="20"/>
        <v>3</v>
      </c>
      <c r="D245" s="46">
        <v>2</v>
      </c>
      <c r="E245" s="30">
        <v>3</v>
      </c>
      <c r="F245" s="30">
        <v>3</v>
      </c>
      <c r="G245" s="30">
        <v>1</v>
      </c>
      <c r="H245" s="30">
        <v>3</v>
      </c>
      <c r="I245" s="31">
        <v>1</v>
      </c>
      <c r="J245" s="30">
        <v>2</v>
      </c>
      <c r="K245" s="50">
        <v>3</v>
      </c>
      <c r="L245" s="61">
        <f t="shared" si="21"/>
        <v>3</v>
      </c>
      <c r="M245" s="133">
        <v>3</v>
      </c>
      <c r="N245" s="134">
        <v>2</v>
      </c>
      <c r="O245" s="135">
        <v>2</v>
      </c>
      <c r="P245" s="131">
        <f t="shared" si="18"/>
        <v>3</v>
      </c>
      <c r="Q245" s="56">
        <v>2</v>
      </c>
      <c r="R245" s="59">
        <v>3</v>
      </c>
      <c r="S245" s="132">
        <f t="shared" si="23"/>
        <v>3</v>
      </c>
      <c r="T245" s="79">
        <v>1</v>
      </c>
      <c r="U245" s="80">
        <v>3</v>
      </c>
      <c r="V245" s="86">
        <v>0</v>
      </c>
      <c r="W245" s="125">
        <f t="shared" si="19"/>
        <v>34</v>
      </c>
      <c r="X245" s="126">
        <f t="shared" si="22"/>
        <v>18</v>
      </c>
      <c r="Y245" s="126"/>
      <c r="Z245" s="16" t="s">
        <v>691</v>
      </c>
      <c r="AA245" s="9" t="s">
        <v>392</v>
      </c>
      <c r="AC245" s="16" t="s">
        <v>597</v>
      </c>
      <c r="AD245" s="144">
        <v>2</v>
      </c>
      <c r="AE245" s="9" t="s">
        <v>692</v>
      </c>
      <c r="AF245" s="10" t="s">
        <v>680</v>
      </c>
    </row>
    <row r="246" spans="1:32" s="110" customFormat="1" ht="27" x14ac:dyDescent="0.25">
      <c r="A246" s="10" t="s">
        <v>662</v>
      </c>
      <c r="B246" s="11" t="s">
        <v>693</v>
      </c>
      <c r="C246" s="60">
        <f t="shared" si="20"/>
        <v>3</v>
      </c>
      <c r="D246" s="46">
        <v>2</v>
      </c>
      <c r="E246" s="30">
        <v>2</v>
      </c>
      <c r="F246" s="30">
        <v>1</v>
      </c>
      <c r="G246" s="30">
        <v>1</v>
      </c>
      <c r="H246" s="30">
        <v>3</v>
      </c>
      <c r="I246" s="31">
        <v>1</v>
      </c>
      <c r="J246" s="30">
        <v>2</v>
      </c>
      <c r="K246" s="50">
        <v>3</v>
      </c>
      <c r="L246" s="61">
        <f t="shared" si="21"/>
        <v>1</v>
      </c>
      <c r="M246" s="133">
        <v>1</v>
      </c>
      <c r="N246" s="134">
        <v>1</v>
      </c>
      <c r="O246" s="135">
        <v>2</v>
      </c>
      <c r="P246" s="131">
        <f t="shared" si="18"/>
        <v>3</v>
      </c>
      <c r="Q246" s="56">
        <v>3</v>
      </c>
      <c r="R246" s="59">
        <v>2</v>
      </c>
      <c r="S246" s="132">
        <f t="shared" si="23"/>
        <v>1</v>
      </c>
      <c r="T246" s="79">
        <v>1</v>
      </c>
      <c r="U246" s="80">
        <v>1</v>
      </c>
      <c r="V246" s="86">
        <v>0</v>
      </c>
      <c r="W246" s="125">
        <f t="shared" si="19"/>
        <v>26</v>
      </c>
      <c r="X246" s="126">
        <f t="shared" si="22"/>
        <v>15</v>
      </c>
      <c r="Y246" s="126"/>
      <c r="Z246" s="16" t="s">
        <v>318</v>
      </c>
      <c r="AA246" s="9" t="s">
        <v>693</v>
      </c>
      <c r="AC246" s="16" t="s">
        <v>667</v>
      </c>
      <c r="AD246" s="144">
        <v>2</v>
      </c>
      <c r="AE246" s="12" t="s">
        <v>491</v>
      </c>
      <c r="AF246" s="13" t="s">
        <v>446</v>
      </c>
    </row>
    <row r="247" spans="1:32" s="110" customFormat="1" x14ac:dyDescent="0.25">
      <c r="A247" s="10" t="s">
        <v>597</v>
      </c>
      <c r="B247" s="11" t="s">
        <v>596</v>
      </c>
      <c r="C247" s="60">
        <f t="shared" si="20"/>
        <v>3</v>
      </c>
      <c r="D247" s="46">
        <v>2</v>
      </c>
      <c r="E247" s="30">
        <v>2</v>
      </c>
      <c r="F247" s="30">
        <v>1</v>
      </c>
      <c r="G247" s="30">
        <v>1</v>
      </c>
      <c r="H247" s="30">
        <v>3</v>
      </c>
      <c r="I247" s="31">
        <v>1</v>
      </c>
      <c r="J247" s="30">
        <v>2</v>
      </c>
      <c r="K247" s="50">
        <v>3</v>
      </c>
      <c r="L247" s="61">
        <f t="shared" si="21"/>
        <v>3</v>
      </c>
      <c r="M247" s="133">
        <v>3</v>
      </c>
      <c r="N247" s="134">
        <v>1</v>
      </c>
      <c r="O247" s="135">
        <v>2</v>
      </c>
      <c r="P247" s="131">
        <f t="shared" si="18"/>
        <v>0</v>
      </c>
      <c r="Q247" s="56">
        <v>0</v>
      </c>
      <c r="R247" s="59">
        <v>0</v>
      </c>
      <c r="S247" s="132">
        <f t="shared" si="23"/>
        <v>1</v>
      </c>
      <c r="T247" s="79">
        <v>1</v>
      </c>
      <c r="U247" s="80">
        <v>1</v>
      </c>
      <c r="V247" s="86">
        <v>0</v>
      </c>
      <c r="W247" s="125">
        <f t="shared" si="19"/>
        <v>23</v>
      </c>
      <c r="X247" s="126">
        <f t="shared" si="22"/>
        <v>15</v>
      </c>
      <c r="Y247" s="126"/>
      <c r="Z247" s="16" t="s">
        <v>137</v>
      </c>
      <c r="AA247" s="9" t="s">
        <v>596</v>
      </c>
      <c r="AC247" s="16" t="s">
        <v>668</v>
      </c>
      <c r="AD247" s="144">
        <v>2</v>
      </c>
      <c r="AE247" s="12" t="s">
        <v>542</v>
      </c>
      <c r="AF247" s="13" t="s">
        <v>507</v>
      </c>
    </row>
    <row r="248" spans="1:32" s="110" customFormat="1" x14ac:dyDescent="0.25">
      <c r="A248" s="10" t="s">
        <v>667</v>
      </c>
      <c r="B248" s="11" t="s">
        <v>687</v>
      </c>
      <c r="C248" s="60">
        <f t="shared" si="20"/>
        <v>3</v>
      </c>
      <c r="D248" s="46">
        <v>1</v>
      </c>
      <c r="E248" s="30">
        <v>1</v>
      </c>
      <c r="F248" s="30">
        <v>2</v>
      </c>
      <c r="G248" s="30">
        <v>1</v>
      </c>
      <c r="H248" s="30">
        <v>3</v>
      </c>
      <c r="I248" s="31">
        <v>1</v>
      </c>
      <c r="J248" s="30">
        <v>2</v>
      </c>
      <c r="K248" s="50">
        <v>3</v>
      </c>
      <c r="L248" s="61">
        <f t="shared" si="21"/>
        <v>1</v>
      </c>
      <c r="M248" s="133">
        <v>1</v>
      </c>
      <c r="N248" s="134">
        <v>1</v>
      </c>
      <c r="O248" s="135">
        <v>2</v>
      </c>
      <c r="P248" s="131">
        <f t="shared" si="18"/>
        <v>3</v>
      </c>
      <c r="Q248" s="56">
        <v>2</v>
      </c>
      <c r="R248" s="59">
        <v>3</v>
      </c>
      <c r="S248" s="132">
        <f t="shared" si="23"/>
        <v>3</v>
      </c>
      <c r="T248" s="79">
        <v>1</v>
      </c>
      <c r="U248" s="80">
        <v>3</v>
      </c>
      <c r="V248" s="86">
        <v>0</v>
      </c>
      <c r="W248" s="125">
        <f t="shared" si="19"/>
        <v>27</v>
      </c>
      <c r="X248" s="126">
        <f t="shared" si="22"/>
        <v>14</v>
      </c>
      <c r="Y248" s="126"/>
      <c r="Z248" s="16" t="s">
        <v>694</v>
      </c>
      <c r="AA248" s="9" t="s">
        <v>687</v>
      </c>
      <c r="AC248" s="16" t="s">
        <v>236</v>
      </c>
      <c r="AD248" s="144">
        <v>2</v>
      </c>
      <c r="AE248" s="9" t="s">
        <v>695</v>
      </c>
      <c r="AF248" s="10" t="s">
        <v>696</v>
      </c>
    </row>
    <row r="249" spans="1:32" s="110" customFormat="1" ht="27" x14ac:dyDescent="0.25">
      <c r="A249" s="10" t="s">
        <v>668</v>
      </c>
      <c r="B249" s="11" t="s">
        <v>697</v>
      </c>
      <c r="C249" s="60">
        <f t="shared" si="20"/>
        <v>3</v>
      </c>
      <c r="D249" s="46">
        <v>1</v>
      </c>
      <c r="E249" s="30">
        <v>1</v>
      </c>
      <c r="F249" s="30">
        <v>3</v>
      </c>
      <c r="G249" s="30">
        <v>0</v>
      </c>
      <c r="H249" s="30">
        <v>2</v>
      </c>
      <c r="I249" s="31">
        <v>1</v>
      </c>
      <c r="J249" s="30">
        <v>1</v>
      </c>
      <c r="K249" s="50">
        <v>3</v>
      </c>
      <c r="L249" s="61">
        <f t="shared" si="21"/>
        <v>3</v>
      </c>
      <c r="M249" s="133">
        <v>1</v>
      </c>
      <c r="N249" s="134">
        <v>3</v>
      </c>
      <c r="O249" s="135">
        <v>2</v>
      </c>
      <c r="P249" s="131">
        <f t="shared" si="18"/>
        <v>2</v>
      </c>
      <c r="Q249" s="56">
        <v>2</v>
      </c>
      <c r="R249" s="59">
        <v>2</v>
      </c>
      <c r="S249" s="132">
        <f t="shared" si="23"/>
        <v>1</v>
      </c>
      <c r="T249" s="79">
        <v>1</v>
      </c>
      <c r="U249" s="80">
        <v>1</v>
      </c>
      <c r="V249" s="86">
        <v>0</v>
      </c>
      <c r="W249" s="125">
        <f t="shared" si="19"/>
        <v>24</v>
      </c>
      <c r="X249" s="126">
        <f t="shared" si="22"/>
        <v>12</v>
      </c>
      <c r="Y249" s="126"/>
      <c r="Z249" s="16" t="s">
        <v>651</v>
      </c>
      <c r="AA249" s="9" t="s">
        <v>697</v>
      </c>
      <c r="AC249" s="16" t="s">
        <v>669</v>
      </c>
      <c r="AD249" s="144">
        <v>2</v>
      </c>
      <c r="AE249" s="9" t="s">
        <v>698</v>
      </c>
      <c r="AF249" s="10" t="s">
        <v>682</v>
      </c>
    </row>
    <row r="250" spans="1:32" s="110" customFormat="1" x14ac:dyDescent="0.25">
      <c r="A250" s="10" t="s">
        <v>236</v>
      </c>
      <c r="B250" s="11" t="s">
        <v>235</v>
      </c>
      <c r="C250" s="60">
        <f t="shared" si="20"/>
        <v>3</v>
      </c>
      <c r="D250" s="46">
        <v>2</v>
      </c>
      <c r="E250" s="30">
        <v>2</v>
      </c>
      <c r="F250" s="30">
        <v>1</v>
      </c>
      <c r="G250" s="30">
        <v>1</v>
      </c>
      <c r="H250" s="30">
        <v>3</v>
      </c>
      <c r="I250" s="31">
        <v>1</v>
      </c>
      <c r="J250" s="30">
        <v>2</v>
      </c>
      <c r="K250" s="50">
        <v>3</v>
      </c>
      <c r="L250" s="61">
        <f t="shared" si="21"/>
        <v>3</v>
      </c>
      <c r="M250" s="133">
        <v>1</v>
      </c>
      <c r="N250" s="134">
        <v>3</v>
      </c>
      <c r="O250" s="135">
        <v>2</v>
      </c>
      <c r="P250" s="131">
        <f t="shared" si="18"/>
        <v>1</v>
      </c>
      <c r="Q250" s="56">
        <v>1</v>
      </c>
      <c r="R250" s="59">
        <v>1</v>
      </c>
      <c r="S250" s="132">
        <f t="shared" si="23"/>
        <v>2</v>
      </c>
      <c r="T250" s="79">
        <v>2</v>
      </c>
      <c r="U250" s="80">
        <v>1</v>
      </c>
      <c r="V250" s="86">
        <v>0</v>
      </c>
      <c r="W250" s="125">
        <f t="shared" si="19"/>
        <v>26</v>
      </c>
      <c r="X250" s="126">
        <f t="shared" si="22"/>
        <v>15</v>
      </c>
      <c r="Y250" s="126"/>
      <c r="Z250" s="16" t="s">
        <v>699</v>
      </c>
      <c r="AA250" s="9" t="s">
        <v>235</v>
      </c>
      <c r="AC250" s="16" t="s">
        <v>274</v>
      </c>
      <c r="AD250" s="144">
        <v>2</v>
      </c>
      <c r="AE250" s="12" t="s">
        <v>520</v>
      </c>
      <c r="AF250" s="13" t="s">
        <v>486</v>
      </c>
    </row>
    <row r="251" spans="1:32" s="110" customFormat="1" ht="27" x14ac:dyDescent="0.25">
      <c r="A251" s="10" t="s">
        <v>669</v>
      </c>
      <c r="B251" s="11" t="s">
        <v>700</v>
      </c>
      <c r="C251" s="60">
        <f t="shared" si="20"/>
        <v>3</v>
      </c>
      <c r="D251" s="46">
        <v>2</v>
      </c>
      <c r="E251" s="30">
        <v>2</v>
      </c>
      <c r="F251" s="30">
        <v>1</v>
      </c>
      <c r="G251" s="30">
        <v>1</v>
      </c>
      <c r="H251" s="30">
        <v>3</v>
      </c>
      <c r="I251" s="31">
        <v>1</v>
      </c>
      <c r="J251" s="30">
        <v>2</v>
      </c>
      <c r="K251" s="50">
        <v>3</v>
      </c>
      <c r="L251" s="61">
        <f t="shared" si="21"/>
        <v>3</v>
      </c>
      <c r="M251" s="133">
        <v>3</v>
      </c>
      <c r="N251" s="134">
        <v>3</v>
      </c>
      <c r="O251" s="135">
        <v>2</v>
      </c>
      <c r="P251" s="131">
        <f t="shared" si="18"/>
        <v>1</v>
      </c>
      <c r="Q251" s="56">
        <v>1</v>
      </c>
      <c r="R251" s="59">
        <v>1</v>
      </c>
      <c r="S251" s="132">
        <f t="shared" si="23"/>
        <v>2</v>
      </c>
      <c r="T251" s="79">
        <v>2</v>
      </c>
      <c r="U251" s="80">
        <v>1</v>
      </c>
      <c r="V251" s="86">
        <v>0</v>
      </c>
      <c r="W251" s="125">
        <f t="shared" si="19"/>
        <v>28</v>
      </c>
      <c r="X251" s="126">
        <f t="shared" si="22"/>
        <v>15</v>
      </c>
      <c r="Y251" s="126"/>
      <c r="Z251" s="16" t="s">
        <v>600</v>
      </c>
      <c r="AA251" s="9" t="s">
        <v>700</v>
      </c>
      <c r="AC251" s="16" t="s">
        <v>198</v>
      </c>
      <c r="AD251" s="144">
        <v>2</v>
      </c>
      <c r="AE251" s="9" t="s">
        <v>701</v>
      </c>
      <c r="AF251" s="10" t="s">
        <v>683</v>
      </c>
    </row>
    <row r="252" spans="1:32" s="110" customFormat="1" x14ac:dyDescent="0.25">
      <c r="A252" s="10" t="s">
        <v>274</v>
      </c>
      <c r="B252" s="11" t="s">
        <v>273</v>
      </c>
      <c r="C252" s="60">
        <f t="shared" si="20"/>
        <v>3</v>
      </c>
      <c r="D252" s="46">
        <v>2</v>
      </c>
      <c r="E252" s="30">
        <v>2</v>
      </c>
      <c r="F252" s="30">
        <v>1</v>
      </c>
      <c r="G252" s="30">
        <v>1</v>
      </c>
      <c r="H252" s="30">
        <v>3</v>
      </c>
      <c r="I252" s="31">
        <v>1</v>
      </c>
      <c r="J252" s="30">
        <v>2</v>
      </c>
      <c r="K252" s="50">
        <v>3</v>
      </c>
      <c r="L252" s="61">
        <f t="shared" si="21"/>
        <v>3</v>
      </c>
      <c r="M252" s="133">
        <v>3</v>
      </c>
      <c r="N252" s="134">
        <v>1</v>
      </c>
      <c r="O252" s="135">
        <v>2</v>
      </c>
      <c r="P252" s="131">
        <f t="shared" si="18"/>
        <v>2</v>
      </c>
      <c r="Q252" s="56">
        <v>2</v>
      </c>
      <c r="R252" s="59">
        <v>2</v>
      </c>
      <c r="S252" s="132">
        <f t="shared" si="23"/>
        <v>2</v>
      </c>
      <c r="T252" s="79">
        <v>2</v>
      </c>
      <c r="U252" s="80">
        <v>1</v>
      </c>
      <c r="V252" s="86">
        <v>0</v>
      </c>
      <c r="W252" s="125">
        <f t="shared" si="19"/>
        <v>28</v>
      </c>
      <c r="X252" s="126">
        <f t="shared" si="22"/>
        <v>15</v>
      </c>
      <c r="Y252" s="126"/>
      <c r="Z252" s="16" t="s">
        <v>702</v>
      </c>
      <c r="AA252" s="9" t="s">
        <v>273</v>
      </c>
      <c r="AC252" s="16" t="s">
        <v>674</v>
      </c>
      <c r="AD252" s="144">
        <v>2</v>
      </c>
      <c r="AE252" s="9" t="s">
        <v>408</v>
      </c>
      <c r="AF252" s="10" t="s">
        <v>365</v>
      </c>
    </row>
    <row r="253" spans="1:32" s="110" customFormat="1" x14ac:dyDescent="0.25">
      <c r="A253" s="10" t="s">
        <v>198</v>
      </c>
      <c r="B253" s="11" t="s">
        <v>197</v>
      </c>
      <c r="C253" s="60">
        <f t="shared" si="20"/>
        <v>3</v>
      </c>
      <c r="D253" s="46">
        <v>3</v>
      </c>
      <c r="E253" s="30">
        <v>3</v>
      </c>
      <c r="F253" s="30">
        <v>1</v>
      </c>
      <c r="G253" s="30">
        <v>1</v>
      </c>
      <c r="H253" s="30">
        <v>3</v>
      </c>
      <c r="I253" s="31">
        <v>1</v>
      </c>
      <c r="J253" s="30">
        <v>2</v>
      </c>
      <c r="K253" s="50">
        <v>3</v>
      </c>
      <c r="L253" s="61">
        <f t="shared" si="21"/>
        <v>3</v>
      </c>
      <c r="M253" s="133">
        <v>3</v>
      </c>
      <c r="N253" s="134">
        <v>1</v>
      </c>
      <c r="O253" s="135">
        <v>2</v>
      </c>
      <c r="P253" s="131">
        <f t="shared" si="18"/>
        <v>2</v>
      </c>
      <c r="Q253" s="56">
        <v>2</v>
      </c>
      <c r="R253" s="59">
        <v>1</v>
      </c>
      <c r="S253" s="132">
        <f t="shared" si="23"/>
        <v>2</v>
      </c>
      <c r="T253" s="79">
        <v>2</v>
      </c>
      <c r="U253" s="80">
        <v>1</v>
      </c>
      <c r="V253" s="86">
        <v>0</v>
      </c>
      <c r="W253" s="125">
        <f t="shared" si="19"/>
        <v>29</v>
      </c>
      <c r="X253" s="126">
        <f t="shared" si="22"/>
        <v>17</v>
      </c>
      <c r="Y253" s="126"/>
      <c r="Z253" s="16" t="s">
        <v>696</v>
      </c>
      <c r="AA253" s="9" t="s">
        <v>197</v>
      </c>
      <c r="AC253" s="16" t="s">
        <v>132</v>
      </c>
      <c r="AD253" s="144">
        <v>2</v>
      </c>
      <c r="AE253" s="9" t="s">
        <v>703</v>
      </c>
      <c r="AF253" s="10" t="s">
        <v>686</v>
      </c>
    </row>
    <row r="254" spans="1:32" s="110" customFormat="1" ht="40.5" x14ac:dyDescent="0.25">
      <c r="A254" s="10" t="s">
        <v>674</v>
      </c>
      <c r="B254" s="11" t="s">
        <v>704</v>
      </c>
      <c r="C254" s="60">
        <f t="shared" si="20"/>
        <v>2</v>
      </c>
      <c r="D254" s="46">
        <v>2</v>
      </c>
      <c r="E254" s="30">
        <v>0</v>
      </c>
      <c r="F254" s="30">
        <v>0</v>
      </c>
      <c r="G254" s="30">
        <v>0</v>
      </c>
      <c r="H254" s="30">
        <v>1</v>
      </c>
      <c r="I254" s="31">
        <v>1</v>
      </c>
      <c r="J254" s="30">
        <v>2</v>
      </c>
      <c r="K254" s="50">
        <v>2</v>
      </c>
      <c r="L254" s="61">
        <f t="shared" si="21"/>
        <v>3</v>
      </c>
      <c r="M254" s="133">
        <v>3</v>
      </c>
      <c r="N254" s="134">
        <v>1</v>
      </c>
      <c r="O254" s="135">
        <v>2</v>
      </c>
      <c r="P254" s="131">
        <f t="shared" si="18"/>
        <v>1</v>
      </c>
      <c r="Q254" s="56">
        <v>1</v>
      </c>
      <c r="R254" s="59">
        <v>1</v>
      </c>
      <c r="S254" s="132">
        <f t="shared" si="23"/>
        <v>3</v>
      </c>
      <c r="T254" s="79">
        <v>1</v>
      </c>
      <c r="U254" s="80">
        <v>3</v>
      </c>
      <c r="V254" s="86">
        <v>2</v>
      </c>
      <c r="W254" s="125">
        <f t="shared" si="19"/>
        <v>22</v>
      </c>
      <c r="X254" s="126">
        <f t="shared" si="22"/>
        <v>8</v>
      </c>
      <c r="Y254" s="126"/>
      <c r="Z254" s="16" t="s">
        <v>705</v>
      </c>
      <c r="AA254" s="9" t="s">
        <v>704</v>
      </c>
      <c r="AC254" s="16" t="s">
        <v>675</v>
      </c>
      <c r="AD254" s="144">
        <v>2</v>
      </c>
      <c r="AE254" s="12" t="s">
        <v>505</v>
      </c>
      <c r="AF254" s="13" t="s">
        <v>465</v>
      </c>
    </row>
    <row r="255" spans="1:32" s="110" customFormat="1" ht="40.5" x14ac:dyDescent="0.25">
      <c r="A255" s="10" t="s">
        <v>132</v>
      </c>
      <c r="B255" s="11" t="s">
        <v>131</v>
      </c>
      <c r="C255" s="60">
        <f t="shared" si="20"/>
        <v>3</v>
      </c>
      <c r="D255" s="46">
        <v>3</v>
      </c>
      <c r="E255" s="30">
        <v>3</v>
      </c>
      <c r="F255" s="30">
        <v>1</v>
      </c>
      <c r="G255" s="30">
        <v>1</v>
      </c>
      <c r="H255" s="30">
        <v>3</v>
      </c>
      <c r="I255" s="31">
        <v>1</v>
      </c>
      <c r="J255" s="30">
        <v>1</v>
      </c>
      <c r="K255" s="50">
        <v>3</v>
      </c>
      <c r="L255" s="61">
        <f t="shared" si="21"/>
        <v>3</v>
      </c>
      <c r="M255" s="133">
        <v>3</v>
      </c>
      <c r="N255" s="134">
        <v>1</v>
      </c>
      <c r="O255" s="135">
        <v>2</v>
      </c>
      <c r="P255" s="131">
        <f t="shared" si="18"/>
        <v>3</v>
      </c>
      <c r="Q255" s="56">
        <v>1</v>
      </c>
      <c r="R255" s="59">
        <v>3</v>
      </c>
      <c r="S255" s="132">
        <f t="shared" si="23"/>
        <v>2</v>
      </c>
      <c r="T255" s="79">
        <v>2</v>
      </c>
      <c r="U255" s="80">
        <v>1</v>
      </c>
      <c r="V255" s="86">
        <v>0</v>
      </c>
      <c r="W255" s="125">
        <f t="shared" si="19"/>
        <v>29</v>
      </c>
      <c r="X255" s="126">
        <f t="shared" si="22"/>
        <v>16</v>
      </c>
      <c r="Y255" s="126"/>
      <c r="Z255" s="16" t="s">
        <v>427</v>
      </c>
      <c r="AA255" s="9" t="s">
        <v>131</v>
      </c>
      <c r="AC255" s="16" t="s">
        <v>297</v>
      </c>
      <c r="AD255" s="144">
        <v>2</v>
      </c>
      <c r="AE255" s="9" t="s">
        <v>501</v>
      </c>
      <c r="AF255" s="10" t="s">
        <v>456</v>
      </c>
    </row>
    <row r="256" spans="1:32" s="110" customFormat="1" ht="27.75" thickBot="1" x14ac:dyDescent="0.3">
      <c r="A256" s="10" t="s">
        <v>675</v>
      </c>
      <c r="B256" s="11" t="s">
        <v>706</v>
      </c>
      <c r="C256" s="60">
        <f t="shared" si="20"/>
        <v>3</v>
      </c>
      <c r="D256" s="46">
        <v>3</v>
      </c>
      <c r="E256" s="30">
        <v>1</v>
      </c>
      <c r="F256" s="30">
        <v>0</v>
      </c>
      <c r="G256" s="30">
        <v>0</v>
      </c>
      <c r="H256" s="30">
        <v>1</v>
      </c>
      <c r="I256" s="31">
        <v>1</v>
      </c>
      <c r="J256" s="30">
        <v>1</v>
      </c>
      <c r="K256" s="50">
        <v>3</v>
      </c>
      <c r="L256" s="61">
        <f t="shared" si="21"/>
        <v>3</v>
      </c>
      <c r="M256" s="133">
        <v>3</v>
      </c>
      <c r="N256" s="134">
        <v>1</v>
      </c>
      <c r="O256" s="135">
        <v>2</v>
      </c>
      <c r="P256" s="131">
        <f t="shared" si="18"/>
        <v>1</v>
      </c>
      <c r="Q256" s="56">
        <v>1</v>
      </c>
      <c r="R256" s="59">
        <v>1</v>
      </c>
      <c r="S256" s="132">
        <f t="shared" si="23"/>
        <v>3</v>
      </c>
      <c r="T256" s="79">
        <v>1</v>
      </c>
      <c r="U256" s="80">
        <v>3</v>
      </c>
      <c r="V256" s="86">
        <v>2</v>
      </c>
      <c r="W256" s="125">
        <f t="shared" si="19"/>
        <v>24</v>
      </c>
      <c r="X256" s="126">
        <f t="shared" si="22"/>
        <v>10</v>
      </c>
      <c r="Y256" s="126"/>
      <c r="Z256" s="16" t="s">
        <v>445</v>
      </c>
      <c r="AA256" s="9" t="s">
        <v>706</v>
      </c>
      <c r="AC256" s="16" t="s">
        <v>680</v>
      </c>
      <c r="AD256" s="144">
        <v>2</v>
      </c>
      <c r="AE256" s="12" t="s">
        <v>201</v>
      </c>
      <c r="AF256" s="13" t="s">
        <v>178</v>
      </c>
    </row>
    <row r="257" spans="1:32" s="110" customFormat="1" ht="27.75" thickBot="1" x14ac:dyDescent="0.3">
      <c r="A257" s="10" t="s">
        <v>297</v>
      </c>
      <c r="B257" s="11" t="s">
        <v>296</v>
      </c>
      <c r="C257" s="60">
        <f t="shared" si="20"/>
        <v>2</v>
      </c>
      <c r="D257" s="46">
        <v>2</v>
      </c>
      <c r="E257" s="30">
        <v>0</v>
      </c>
      <c r="F257" s="30">
        <v>2</v>
      </c>
      <c r="G257" s="30">
        <v>0</v>
      </c>
      <c r="H257" s="30">
        <v>2</v>
      </c>
      <c r="I257" s="31">
        <v>1</v>
      </c>
      <c r="J257" s="30">
        <v>1</v>
      </c>
      <c r="K257" s="50">
        <v>2</v>
      </c>
      <c r="L257" s="61">
        <f t="shared" si="21"/>
        <v>2</v>
      </c>
      <c r="M257" s="133">
        <v>1</v>
      </c>
      <c r="N257" s="134">
        <v>2</v>
      </c>
      <c r="O257" s="135">
        <v>2</v>
      </c>
      <c r="P257" s="131">
        <f t="shared" si="18"/>
        <v>1</v>
      </c>
      <c r="Q257" s="56">
        <v>1</v>
      </c>
      <c r="R257" s="59">
        <v>1</v>
      </c>
      <c r="S257" s="132">
        <f t="shared" si="23"/>
        <v>3</v>
      </c>
      <c r="T257" s="79">
        <v>1</v>
      </c>
      <c r="U257" s="80">
        <v>3</v>
      </c>
      <c r="V257" s="86">
        <v>2</v>
      </c>
      <c r="W257" s="125">
        <f t="shared" si="19"/>
        <v>23</v>
      </c>
      <c r="X257" s="126">
        <f t="shared" si="22"/>
        <v>10</v>
      </c>
      <c r="Y257" s="137"/>
      <c r="Z257" s="149" t="s">
        <v>707</v>
      </c>
      <c r="AA257" s="9" t="s">
        <v>296</v>
      </c>
      <c r="AC257" s="16" t="s">
        <v>664</v>
      </c>
      <c r="AD257" s="144">
        <v>2</v>
      </c>
      <c r="AE257" s="9" t="s">
        <v>708</v>
      </c>
      <c r="AF257" s="10" t="s">
        <v>709</v>
      </c>
    </row>
    <row r="258" spans="1:32" s="110" customFormat="1" ht="27" x14ac:dyDescent="0.25">
      <c r="A258" s="10" t="s">
        <v>680</v>
      </c>
      <c r="B258" s="11" t="s">
        <v>692</v>
      </c>
      <c r="C258" s="60">
        <f t="shared" si="20"/>
        <v>3</v>
      </c>
      <c r="D258" s="46">
        <v>2</v>
      </c>
      <c r="E258" s="30">
        <v>1</v>
      </c>
      <c r="F258" s="30">
        <v>0</v>
      </c>
      <c r="G258" s="30">
        <v>0</v>
      </c>
      <c r="H258" s="30">
        <v>1</v>
      </c>
      <c r="I258" s="31">
        <v>1</v>
      </c>
      <c r="J258" s="30">
        <v>1</v>
      </c>
      <c r="K258" s="50">
        <v>3</v>
      </c>
      <c r="L258" s="61">
        <f t="shared" si="21"/>
        <v>3</v>
      </c>
      <c r="M258" s="133">
        <v>3</v>
      </c>
      <c r="N258" s="134">
        <v>1</v>
      </c>
      <c r="O258" s="135">
        <v>2</v>
      </c>
      <c r="P258" s="131">
        <f t="shared" si="18"/>
        <v>2</v>
      </c>
      <c r="Q258" s="56">
        <v>2</v>
      </c>
      <c r="R258" s="59">
        <v>2</v>
      </c>
      <c r="S258" s="132">
        <f t="shared" si="23"/>
        <v>1</v>
      </c>
      <c r="T258" s="79">
        <v>1</v>
      </c>
      <c r="U258" s="80">
        <v>1</v>
      </c>
      <c r="V258" s="86">
        <v>0</v>
      </c>
      <c r="W258" s="125">
        <f t="shared" si="19"/>
        <v>21</v>
      </c>
      <c r="X258" s="126">
        <f t="shared" si="22"/>
        <v>9</v>
      </c>
      <c r="Y258" s="126"/>
      <c r="Z258" s="83" t="s">
        <v>657</v>
      </c>
      <c r="AA258" s="9" t="s">
        <v>692</v>
      </c>
      <c r="AC258" s="136" t="s">
        <v>681</v>
      </c>
      <c r="AD258" s="144">
        <v>2</v>
      </c>
      <c r="AE258" s="9" t="s">
        <v>241</v>
      </c>
      <c r="AF258" s="10" t="s">
        <v>208</v>
      </c>
    </row>
    <row r="259" spans="1:32" s="110" customFormat="1" ht="27.75" thickBot="1" x14ac:dyDescent="0.3">
      <c r="A259" s="10" t="s">
        <v>664</v>
      </c>
      <c r="B259" s="11" t="s">
        <v>663</v>
      </c>
      <c r="C259" s="60">
        <f t="shared" si="20"/>
        <v>3</v>
      </c>
      <c r="D259" s="46">
        <v>3</v>
      </c>
      <c r="E259" s="30">
        <v>3</v>
      </c>
      <c r="F259" s="30">
        <v>0</v>
      </c>
      <c r="G259" s="30">
        <v>0</v>
      </c>
      <c r="H259" s="30">
        <v>1</v>
      </c>
      <c r="I259" s="31">
        <v>1</v>
      </c>
      <c r="J259" s="30">
        <v>1</v>
      </c>
      <c r="K259" s="50">
        <v>3</v>
      </c>
      <c r="L259" s="61">
        <f t="shared" si="21"/>
        <v>3</v>
      </c>
      <c r="M259" s="133">
        <v>3</v>
      </c>
      <c r="N259" s="134">
        <v>1</v>
      </c>
      <c r="O259" s="135">
        <v>2</v>
      </c>
      <c r="P259" s="131">
        <f t="shared" ref="P259:P322" si="24">MAX(Q259:R259)</f>
        <v>3</v>
      </c>
      <c r="Q259" s="56">
        <v>2</v>
      </c>
      <c r="R259" s="59">
        <v>3</v>
      </c>
      <c r="S259" s="132">
        <f t="shared" si="23"/>
        <v>3</v>
      </c>
      <c r="T259" s="79">
        <v>1</v>
      </c>
      <c r="U259" s="80">
        <v>3</v>
      </c>
      <c r="V259" s="86">
        <v>0</v>
      </c>
      <c r="W259" s="125">
        <f t="shared" ref="W259:W322" si="25">SUM(D259:K259,M259:O259,Q259:R259,T259:V259)</f>
        <v>27</v>
      </c>
      <c r="X259" s="126">
        <f t="shared" si="22"/>
        <v>12</v>
      </c>
      <c r="Y259" s="126"/>
      <c r="Z259" s="16" t="s">
        <v>220</v>
      </c>
      <c r="AA259" s="9" t="s">
        <v>663</v>
      </c>
      <c r="AC259" s="16" t="s">
        <v>654</v>
      </c>
      <c r="AD259" s="127"/>
      <c r="AE259" s="12" t="s">
        <v>508</v>
      </c>
      <c r="AF259" s="13" t="s">
        <v>471</v>
      </c>
    </row>
    <row r="260" spans="1:32" s="110" customFormat="1" ht="27.75" thickBot="1" x14ac:dyDescent="0.3">
      <c r="A260" s="13" t="s">
        <v>681</v>
      </c>
      <c r="B260" s="14" t="s">
        <v>710</v>
      </c>
      <c r="C260" s="60">
        <f t="shared" ref="C260:C323" si="26">MAX(D260:K260)</f>
        <v>3</v>
      </c>
      <c r="D260" s="46">
        <v>3</v>
      </c>
      <c r="E260" s="30">
        <v>2</v>
      </c>
      <c r="F260" s="30">
        <v>1</v>
      </c>
      <c r="G260" s="30">
        <v>0</v>
      </c>
      <c r="H260" s="30">
        <v>1</v>
      </c>
      <c r="I260" s="31">
        <v>1</v>
      </c>
      <c r="J260" s="30">
        <v>1</v>
      </c>
      <c r="K260" s="50">
        <v>3</v>
      </c>
      <c r="L260" s="61">
        <f t="shared" ref="L260:L323" si="27">MAX(M260:N260)</f>
        <v>1</v>
      </c>
      <c r="M260" s="133" t="s">
        <v>65</v>
      </c>
      <c r="N260" s="134">
        <v>1</v>
      </c>
      <c r="O260" s="135">
        <v>2</v>
      </c>
      <c r="P260" s="131">
        <f t="shared" si="24"/>
        <v>2</v>
      </c>
      <c r="Q260" s="56">
        <v>2</v>
      </c>
      <c r="R260" s="59">
        <v>2</v>
      </c>
      <c r="S260" s="132">
        <f t="shared" si="23"/>
        <v>1</v>
      </c>
      <c r="T260" s="79">
        <v>1</v>
      </c>
      <c r="U260" s="80">
        <v>1</v>
      </c>
      <c r="V260" s="86">
        <v>0</v>
      </c>
      <c r="W260" s="125">
        <f t="shared" si="25"/>
        <v>21</v>
      </c>
      <c r="X260" s="126">
        <f t="shared" ref="X260:X323" si="28">SUM(D260:K260)</f>
        <v>12</v>
      </c>
      <c r="Y260" s="126"/>
      <c r="Z260" s="16" t="s">
        <v>232</v>
      </c>
      <c r="AA260" s="12" t="s">
        <v>710</v>
      </c>
      <c r="AC260" s="120"/>
      <c r="AD260" s="121"/>
      <c r="AE260" s="9" t="s">
        <v>478</v>
      </c>
      <c r="AF260" s="10" t="s">
        <v>436</v>
      </c>
    </row>
    <row r="261" spans="1:32" s="110" customFormat="1" ht="27" x14ac:dyDescent="0.25">
      <c r="A261" s="10" t="s">
        <v>654</v>
      </c>
      <c r="B261" s="11" t="s">
        <v>653</v>
      </c>
      <c r="C261" s="60">
        <f t="shared" si="26"/>
        <v>3</v>
      </c>
      <c r="D261" s="46">
        <v>2.388888889</v>
      </c>
      <c r="E261" s="30">
        <v>2</v>
      </c>
      <c r="F261" s="30">
        <v>1</v>
      </c>
      <c r="G261" s="30">
        <v>1</v>
      </c>
      <c r="H261" s="30">
        <v>2</v>
      </c>
      <c r="I261" s="30">
        <v>1</v>
      </c>
      <c r="J261" s="30">
        <v>0</v>
      </c>
      <c r="K261" s="50">
        <v>3</v>
      </c>
      <c r="L261" s="53">
        <f t="shared" si="27"/>
        <v>3</v>
      </c>
      <c r="M261" s="133">
        <v>3</v>
      </c>
      <c r="N261" s="134">
        <v>1</v>
      </c>
      <c r="O261" s="135">
        <v>2</v>
      </c>
      <c r="P261" s="154">
        <f t="shared" si="24"/>
        <v>2</v>
      </c>
      <c r="Q261" s="56">
        <v>2</v>
      </c>
      <c r="R261" s="59">
        <v>2</v>
      </c>
      <c r="S261" s="132">
        <f t="shared" ref="S261:S324" si="29">MAX(T261:V261)</f>
        <v>1</v>
      </c>
      <c r="T261" s="79">
        <v>1</v>
      </c>
      <c r="U261" s="80">
        <v>1</v>
      </c>
      <c r="V261" s="86">
        <v>0</v>
      </c>
      <c r="W261" s="125">
        <f t="shared" si="25"/>
        <v>24.388888889</v>
      </c>
      <c r="X261" s="126">
        <f t="shared" si="28"/>
        <v>12.388888889</v>
      </c>
      <c r="Y261" s="126"/>
      <c r="Z261" s="16" t="s">
        <v>308</v>
      </c>
      <c r="AA261" s="9" t="s">
        <v>653</v>
      </c>
      <c r="AC261" s="83" t="s">
        <v>407</v>
      </c>
      <c r="AD261" s="144">
        <v>1</v>
      </c>
      <c r="AE261" s="9" t="s">
        <v>660</v>
      </c>
      <c r="AF261" s="10" t="s">
        <v>623</v>
      </c>
    </row>
    <row r="262" spans="1:32" s="110" customFormat="1" ht="54" x14ac:dyDescent="0.25">
      <c r="A262" s="37" t="s">
        <v>473</v>
      </c>
      <c r="B262" s="38" t="s">
        <v>472</v>
      </c>
      <c r="C262" s="39"/>
      <c r="D262" s="40"/>
      <c r="E262" s="40"/>
      <c r="F262" s="40"/>
      <c r="G262" s="40"/>
      <c r="H262" s="40"/>
      <c r="I262" s="40"/>
      <c r="J262" s="40"/>
      <c r="K262" s="40"/>
      <c r="L262" s="41"/>
      <c r="M262" s="122"/>
      <c r="N262" s="122"/>
      <c r="O262" s="122"/>
      <c r="P262" s="123"/>
      <c r="Q262" s="42"/>
      <c r="R262" s="42"/>
      <c r="S262" s="39"/>
      <c r="T262" s="43"/>
      <c r="U262" s="43"/>
      <c r="V262" s="73"/>
      <c r="W262" s="124"/>
      <c r="X262" s="125">
        <f t="shared" si="28"/>
        <v>0</v>
      </c>
      <c r="Y262" s="126"/>
      <c r="Z262" s="16" t="s">
        <v>216</v>
      </c>
      <c r="AA262" s="8"/>
      <c r="AC262" s="16" t="s">
        <v>411</v>
      </c>
      <c r="AD262" s="127">
        <v>1</v>
      </c>
      <c r="AE262" s="9" t="s">
        <v>711</v>
      </c>
      <c r="AF262" s="10" t="s">
        <v>694</v>
      </c>
    </row>
    <row r="263" spans="1:32" s="110" customFormat="1" ht="27" x14ac:dyDescent="0.25">
      <c r="A263" s="10" t="s">
        <v>407</v>
      </c>
      <c r="B263" s="11" t="s">
        <v>406</v>
      </c>
      <c r="C263" s="60">
        <f t="shared" si="26"/>
        <v>3</v>
      </c>
      <c r="D263" s="46">
        <v>2</v>
      </c>
      <c r="E263" s="30">
        <v>2</v>
      </c>
      <c r="F263" s="30">
        <v>2</v>
      </c>
      <c r="G263" s="30">
        <v>3</v>
      </c>
      <c r="H263" s="30">
        <v>3</v>
      </c>
      <c r="I263" s="31">
        <v>3</v>
      </c>
      <c r="J263" s="30">
        <v>3</v>
      </c>
      <c r="K263" s="50">
        <v>3</v>
      </c>
      <c r="L263" s="61">
        <f t="shared" si="27"/>
        <v>1</v>
      </c>
      <c r="M263" s="133">
        <v>1</v>
      </c>
      <c r="N263" s="134">
        <v>1</v>
      </c>
      <c r="O263" s="135">
        <v>1</v>
      </c>
      <c r="P263" s="131">
        <f t="shared" si="24"/>
        <v>3</v>
      </c>
      <c r="Q263" s="56">
        <v>3</v>
      </c>
      <c r="R263" s="59">
        <v>3</v>
      </c>
      <c r="S263" s="132">
        <f t="shared" si="29"/>
        <v>3</v>
      </c>
      <c r="T263" s="79">
        <v>2</v>
      </c>
      <c r="U263" s="80">
        <v>1</v>
      </c>
      <c r="V263" s="86">
        <v>3</v>
      </c>
      <c r="W263" s="125">
        <f t="shared" si="25"/>
        <v>36</v>
      </c>
      <c r="X263" s="126">
        <f t="shared" si="28"/>
        <v>21</v>
      </c>
      <c r="Y263" s="126"/>
      <c r="Z263" s="16" t="s">
        <v>462</v>
      </c>
      <c r="AA263" s="9" t="s">
        <v>406</v>
      </c>
      <c r="AC263" s="16" t="s">
        <v>682</v>
      </c>
      <c r="AD263" s="144">
        <v>1</v>
      </c>
      <c r="AE263" s="12" t="s">
        <v>424</v>
      </c>
      <c r="AF263" s="13" t="s">
        <v>383</v>
      </c>
    </row>
    <row r="264" spans="1:32" s="110" customFormat="1" x14ac:dyDescent="0.25">
      <c r="A264" s="10" t="s">
        <v>411</v>
      </c>
      <c r="B264" s="11" t="s">
        <v>410</v>
      </c>
      <c r="C264" s="60">
        <f t="shared" si="26"/>
        <v>2</v>
      </c>
      <c r="D264" s="46">
        <v>1</v>
      </c>
      <c r="E264" s="30">
        <v>1</v>
      </c>
      <c r="F264" s="30">
        <v>0</v>
      </c>
      <c r="G264" s="30">
        <v>1</v>
      </c>
      <c r="H264" s="30">
        <v>0</v>
      </c>
      <c r="I264" s="31">
        <v>2</v>
      </c>
      <c r="J264" s="30">
        <v>2</v>
      </c>
      <c r="K264" s="50">
        <v>2</v>
      </c>
      <c r="L264" s="61">
        <f t="shared" si="27"/>
        <v>1</v>
      </c>
      <c r="M264" s="133">
        <v>1</v>
      </c>
      <c r="N264" s="134">
        <v>1</v>
      </c>
      <c r="O264" s="135">
        <v>1</v>
      </c>
      <c r="P264" s="131">
        <f t="shared" si="24"/>
        <v>3</v>
      </c>
      <c r="Q264" s="56">
        <v>3</v>
      </c>
      <c r="R264" s="59">
        <v>2</v>
      </c>
      <c r="S264" s="132">
        <f t="shared" si="29"/>
        <v>1</v>
      </c>
      <c r="T264" s="79">
        <v>1</v>
      </c>
      <c r="U264" s="80">
        <v>1</v>
      </c>
      <c r="V264" s="86">
        <v>0</v>
      </c>
      <c r="W264" s="125">
        <f t="shared" si="25"/>
        <v>19</v>
      </c>
      <c r="X264" s="126">
        <f t="shared" si="28"/>
        <v>9</v>
      </c>
      <c r="Y264" s="126"/>
      <c r="Z264" s="16" t="s">
        <v>459</v>
      </c>
      <c r="AA264" s="9" t="s">
        <v>410</v>
      </c>
      <c r="AC264" s="16" t="s">
        <v>683</v>
      </c>
      <c r="AD264" s="144">
        <v>1</v>
      </c>
      <c r="AE264" s="12" t="s">
        <v>435</v>
      </c>
      <c r="AF264" s="13" t="s">
        <v>397</v>
      </c>
    </row>
    <row r="265" spans="1:32" s="110" customFormat="1" ht="27" x14ac:dyDescent="0.25">
      <c r="A265" s="10" t="s">
        <v>682</v>
      </c>
      <c r="B265" s="11" t="s">
        <v>698</v>
      </c>
      <c r="C265" s="60">
        <f t="shared" si="26"/>
        <v>3</v>
      </c>
      <c r="D265" s="46">
        <v>2</v>
      </c>
      <c r="E265" s="30">
        <v>2</v>
      </c>
      <c r="F265" s="30">
        <v>1</v>
      </c>
      <c r="G265" s="30">
        <v>2</v>
      </c>
      <c r="H265" s="30">
        <v>1</v>
      </c>
      <c r="I265" s="31">
        <v>2</v>
      </c>
      <c r="J265" s="30">
        <v>3</v>
      </c>
      <c r="K265" s="50">
        <v>3</v>
      </c>
      <c r="L265" s="61">
        <f t="shared" si="27"/>
        <v>2</v>
      </c>
      <c r="M265" s="133">
        <v>1</v>
      </c>
      <c r="N265" s="134">
        <v>2</v>
      </c>
      <c r="O265" s="135">
        <v>1</v>
      </c>
      <c r="P265" s="131">
        <f t="shared" si="24"/>
        <v>3</v>
      </c>
      <c r="Q265" s="56">
        <v>3</v>
      </c>
      <c r="R265" s="59">
        <v>3</v>
      </c>
      <c r="S265" s="132">
        <f t="shared" si="29"/>
        <v>2</v>
      </c>
      <c r="T265" s="79">
        <v>2</v>
      </c>
      <c r="U265" s="80">
        <v>1</v>
      </c>
      <c r="V265" s="86">
        <v>0</v>
      </c>
      <c r="W265" s="125">
        <f t="shared" si="25"/>
        <v>29</v>
      </c>
      <c r="X265" s="126">
        <f t="shared" si="28"/>
        <v>16</v>
      </c>
      <c r="Y265" s="126"/>
      <c r="Z265" s="16" t="s">
        <v>712</v>
      </c>
      <c r="AA265" s="9" t="s">
        <v>698</v>
      </c>
      <c r="AC265" s="16" t="s">
        <v>686</v>
      </c>
      <c r="AD265" s="144">
        <v>1</v>
      </c>
      <c r="AE265" s="12" t="s">
        <v>431</v>
      </c>
      <c r="AF265" s="13" t="s">
        <v>395</v>
      </c>
    </row>
    <row r="266" spans="1:32" s="110" customFormat="1" ht="27" x14ac:dyDescent="0.25">
      <c r="A266" s="10" t="s">
        <v>683</v>
      </c>
      <c r="B266" s="11" t="s">
        <v>701</v>
      </c>
      <c r="C266" s="60">
        <f t="shared" si="26"/>
        <v>3</v>
      </c>
      <c r="D266" s="46">
        <v>2</v>
      </c>
      <c r="E266" s="30">
        <v>1</v>
      </c>
      <c r="F266" s="30">
        <v>0</v>
      </c>
      <c r="G266" s="30">
        <v>1</v>
      </c>
      <c r="H266" s="30">
        <v>1</v>
      </c>
      <c r="I266" s="31">
        <v>3</v>
      </c>
      <c r="J266" s="30">
        <v>3</v>
      </c>
      <c r="K266" s="50">
        <v>3</v>
      </c>
      <c r="L266" s="61">
        <f t="shared" si="27"/>
        <v>3</v>
      </c>
      <c r="M266" s="133">
        <v>3</v>
      </c>
      <c r="N266" s="134">
        <v>2</v>
      </c>
      <c r="O266" s="135">
        <v>1</v>
      </c>
      <c r="P266" s="131">
        <f t="shared" si="24"/>
        <v>2</v>
      </c>
      <c r="Q266" s="56">
        <v>2</v>
      </c>
      <c r="R266" s="59">
        <v>2</v>
      </c>
      <c r="S266" s="132">
        <f t="shared" si="29"/>
        <v>1</v>
      </c>
      <c r="T266" s="79">
        <v>1</v>
      </c>
      <c r="U266" s="80">
        <v>1</v>
      </c>
      <c r="V266" s="86">
        <v>0</v>
      </c>
      <c r="W266" s="125">
        <f t="shared" si="25"/>
        <v>26</v>
      </c>
      <c r="X266" s="126">
        <f t="shared" si="28"/>
        <v>14</v>
      </c>
      <c r="Y266" s="126"/>
      <c r="Z266" s="16" t="s">
        <v>677</v>
      </c>
      <c r="AA266" s="9" t="s">
        <v>701</v>
      </c>
      <c r="AC266" s="16" t="s">
        <v>610</v>
      </c>
      <c r="AD266" s="144">
        <v>1</v>
      </c>
      <c r="AE266" s="12" t="s">
        <v>429</v>
      </c>
      <c r="AF266" s="13" t="s">
        <v>391</v>
      </c>
    </row>
    <row r="267" spans="1:32" s="110" customFormat="1" ht="27" x14ac:dyDescent="0.25">
      <c r="A267" s="10" t="s">
        <v>686</v>
      </c>
      <c r="B267" s="11" t="s">
        <v>703</v>
      </c>
      <c r="C267" s="60">
        <f t="shared" si="26"/>
        <v>1</v>
      </c>
      <c r="D267" s="46">
        <v>1</v>
      </c>
      <c r="E267" s="30">
        <v>0</v>
      </c>
      <c r="F267" s="30">
        <v>0</v>
      </c>
      <c r="G267" s="30">
        <v>0</v>
      </c>
      <c r="H267" s="30">
        <v>0</v>
      </c>
      <c r="I267" s="31">
        <v>1</v>
      </c>
      <c r="J267" s="30">
        <v>1</v>
      </c>
      <c r="K267" s="50">
        <v>1</v>
      </c>
      <c r="L267" s="61">
        <f t="shared" si="27"/>
        <v>3</v>
      </c>
      <c r="M267" s="133">
        <v>3</v>
      </c>
      <c r="N267" s="134">
        <v>2</v>
      </c>
      <c r="O267" s="135">
        <v>1</v>
      </c>
      <c r="P267" s="131">
        <f t="shared" si="24"/>
        <v>3</v>
      </c>
      <c r="Q267" s="56">
        <v>3</v>
      </c>
      <c r="R267" s="59">
        <v>3</v>
      </c>
      <c r="S267" s="132">
        <f t="shared" si="29"/>
        <v>3</v>
      </c>
      <c r="T267" s="79">
        <v>2</v>
      </c>
      <c r="U267" s="80">
        <v>3</v>
      </c>
      <c r="V267" s="86">
        <v>0</v>
      </c>
      <c r="W267" s="125">
        <f t="shared" si="25"/>
        <v>21</v>
      </c>
      <c r="X267" s="126">
        <f t="shared" si="28"/>
        <v>4</v>
      </c>
      <c r="Y267" s="126"/>
      <c r="Z267" s="136" t="s">
        <v>311</v>
      </c>
      <c r="AA267" s="9" t="s">
        <v>703</v>
      </c>
      <c r="AC267" s="16" t="s">
        <v>690</v>
      </c>
      <c r="AD267" s="144">
        <v>1</v>
      </c>
      <c r="AE267" s="12" t="s">
        <v>428</v>
      </c>
      <c r="AF267" s="13" t="s">
        <v>387</v>
      </c>
    </row>
    <row r="268" spans="1:32" s="110" customFormat="1" ht="40.5" x14ac:dyDescent="0.25">
      <c r="A268" s="10" t="s">
        <v>610</v>
      </c>
      <c r="B268" s="11" t="s">
        <v>609</v>
      </c>
      <c r="C268" s="60">
        <f t="shared" si="26"/>
        <v>3</v>
      </c>
      <c r="D268" s="46">
        <v>1</v>
      </c>
      <c r="E268" s="30">
        <v>0</v>
      </c>
      <c r="F268" s="30">
        <v>0</v>
      </c>
      <c r="G268" s="30">
        <v>0</v>
      </c>
      <c r="H268" s="30">
        <v>0</v>
      </c>
      <c r="I268" s="31">
        <v>1</v>
      </c>
      <c r="J268" s="30">
        <v>2</v>
      </c>
      <c r="K268" s="50">
        <v>3</v>
      </c>
      <c r="L268" s="61">
        <f t="shared" si="27"/>
        <v>1</v>
      </c>
      <c r="M268" s="133">
        <v>0</v>
      </c>
      <c r="N268" s="134">
        <v>1</v>
      </c>
      <c r="O268" s="135">
        <v>1</v>
      </c>
      <c r="P268" s="131">
        <f t="shared" si="24"/>
        <v>1</v>
      </c>
      <c r="Q268" s="56">
        <v>1</v>
      </c>
      <c r="R268" s="59">
        <v>1</v>
      </c>
      <c r="S268" s="132">
        <f t="shared" si="29"/>
        <v>3</v>
      </c>
      <c r="T268" s="79">
        <v>1</v>
      </c>
      <c r="U268" s="80">
        <v>3</v>
      </c>
      <c r="V268" s="86">
        <v>0</v>
      </c>
      <c r="W268" s="125">
        <f t="shared" si="25"/>
        <v>15</v>
      </c>
      <c r="X268" s="126">
        <f t="shared" si="28"/>
        <v>7</v>
      </c>
      <c r="Y268" s="126"/>
      <c r="Z268" s="16" t="s">
        <v>713</v>
      </c>
      <c r="AA268" s="9" t="s">
        <v>609</v>
      </c>
      <c r="AC268" s="16" t="s">
        <v>691</v>
      </c>
      <c r="AD268" s="144">
        <v>1</v>
      </c>
      <c r="AE268" s="8" t="s">
        <v>420</v>
      </c>
      <c r="AF268" s="1" t="s">
        <v>419</v>
      </c>
    </row>
    <row r="269" spans="1:32" s="110" customFormat="1" ht="41.25" thickBot="1" x14ac:dyDescent="0.3">
      <c r="A269" s="10" t="s">
        <v>690</v>
      </c>
      <c r="B269" s="11" t="s">
        <v>714</v>
      </c>
      <c r="C269" s="60">
        <f t="shared" si="26"/>
        <v>3</v>
      </c>
      <c r="D269" s="46">
        <v>2</v>
      </c>
      <c r="E269" s="30">
        <v>1</v>
      </c>
      <c r="F269" s="30">
        <v>2</v>
      </c>
      <c r="G269" s="30">
        <v>1</v>
      </c>
      <c r="H269" s="30">
        <v>3</v>
      </c>
      <c r="I269" s="31">
        <v>3</v>
      </c>
      <c r="J269" s="30">
        <v>3</v>
      </c>
      <c r="K269" s="50">
        <v>3</v>
      </c>
      <c r="L269" s="61">
        <f t="shared" si="27"/>
        <v>1</v>
      </c>
      <c r="M269" s="133">
        <v>0</v>
      </c>
      <c r="N269" s="134">
        <v>1</v>
      </c>
      <c r="O269" s="135">
        <v>1</v>
      </c>
      <c r="P269" s="131">
        <f t="shared" si="24"/>
        <v>2</v>
      </c>
      <c r="Q269" s="56">
        <v>2</v>
      </c>
      <c r="R269" s="59">
        <v>2</v>
      </c>
      <c r="S269" s="132">
        <f t="shared" si="29"/>
        <v>3</v>
      </c>
      <c r="T269" s="79">
        <v>1</v>
      </c>
      <c r="U269" s="80">
        <v>1</v>
      </c>
      <c r="V269" s="86">
        <v>3</v>
      </c>
      <c r="W269" s="125">
        <f t="shared" si="25"/>
        <v>29</v>
      </c>
      <c r="X269" s="126">
        <f t="shared" si="28"/>
        <v>18</v>
      </c>
      <c r="Y269" s="126"/>
      <c r="Z269" s="16" t="s">
        <v>213</v>
      </c>
      <c r="AA269" s="9" t="s">
        <v>714</v>
      </c>
      <c r="AC269" s="16" t="s">
        <v>318</v>
      </c>
      <c r="AD269" s="144">
        <v>1</v>
      </c>
      <c r="AE269" s="12" t="s">
        <v>439</v>
      </c>
      <c r="AF269" s="13" t="s">
        <v>405</v>
      </c>
    </row>
    <row r="270" spans="1:32" s="110" customFormat="1" ht="27.75" thickBot="1" x14ac:dyDescent="0.3">
      <c r="A270" s="10" t="s">
        <v>691</v>
      </c>
      <c r="B270" s="11" t="s">
        <v>715</v>
      </c>
      <c r="C270" s="60">
        <f t="shared" si="26"/>
        <v>2</v>
      </c>
      <c r="D270" s="46">
        <v>1</v>
      </c>
      <c r="E270" s="30">
        <v>1</v>
      </c>
      <c r="F270" s="30">
        <v>1</v>
      </c>
      <c r="G270" s="30">
        <v>1</v>
      </c>
      <c r="H270" s="30">
        <v>0</v>
      </c>
      <c r="I270" s="31">
        <v>1</v>
      </c>
      <c r="J270" s="30">
        <v>1</v>
      </c>
      <c r="K270" s="50">
        <v>2</v>
      </c>
      <c r="L270" s="61">
        <f t="shared" si="27"/>
        <v>1</v>
      </c>
      <c r="M270" s="133">
        <v>0</v>
      </c>
      <c r="N270" s="134">
        <v>1</v>
      </c>
      <c r="O270" s="135">
        <v>1</v>
      </c>
      <c r="P270" s="131">
        <f t="shared" si="24"/>
        <v>2</v>
      </c>
      <c r="Q270" s="56">
        <v>2</v>
      </c>
      <c r="R270" s="59">
        <v>2</v>
      </c>
      <c r="S270" s="132">
        <f t="shared" si="29"/>
        <v>3</v>
      </c>
      <c r="T270" s="79">
        <v>1</v>
      </c>
      <c r="U270" s="80">
        <v>1</v>
      </c>
      <c r="V270" s="86">
        <v>3</v>
      </c>
      <c r="W270" s="125">
        <f t="shared" si="25"/>
        <v>19</v>
      </c>
      <c r="X270" s="126">
        <f t="shared" si="28"/>
        <v>8</v>
      </c>
      <c r="Y270" s="137"/>
      <c r="Z270" s="138" t="s">
        <v>709</v>
      </c>
      <c r="AA270" s="9" t="s">
        <v>715</v>
      </c>
      <c r="AC270" s="16" t="s">
        <v>137</v>
      </c>
      <c r="AD270" s="144">
        <v>1</v>
      </c>
      <c r="AE270" s="12" t="s">
        <v>437</v>
      </c>
      <c r="AF270" s="13" t="s">
        <v>401</v>
      </c>
    </row>
    <row r="271" spans="1:32" s="110" customFormat="1" ht="27" x14ac:dyDescent="0.25">
      <c r="A271" s="10" t="s">
        <v>318</v>
      </c>
      <c r="B271" s="11" t="s">
        <v>317</v>
      </c>
      <c r="C271" s="60">
        <f t="shared" si="26"/>
        <v>1</v>
      </c>
      <c r="D271" s="46">
        <v>0</v>
      </c>
      <c r="E271" s="30">
        <v>0</v>
      </c>
      <c r="F271" s="30">
        <v>0</v>
      </c>
      <c r="G271" s="30">
        <v>0</v>
      </c>
      <c r="H271" s="30">
        <v>0</v>
      </c>
      <c r="I271" s="31">
        <v>1</v>
      </c>
      <c r="J271" s="30">
        <v>0</v>
      </c>
      <c r="K271" s="50">
        <v>1</v>
      </c>
      <c r="L271" s="61">
        <f t="shared" si="27"/>
        <v>1</v>
      </c>
      <c r="M271" s="133">
        <v>0</v>
      </c>
      <c r="N271" s="134">
        <v>1</v>
      </c>
      <c r="O271" s="135">
        <v>1</v>
      </c>
      <c r="P271" s="131">
        <f t="shared" si="24"/>
        <v>1</v>
      </c>
      <c r="Q271" s="56">
        <v>1</v>
      </c>
      <c r="R271" s="59">
        <v>1</v>
      </c>
      <c r="S271" s="132">
        <f t="shared" si="29"/>
        <v>3</v>
      </c>
      <c r="T271" s="79">
        <v>1</v>
      </c>
      <c r="U271" s="80">
        <v>3</v>
      </c>
      <c r="V271" s="86">
        <v>0</v>
      </c>
      <c r="W271" s="125">
        <f t="shared" si="25"/>
        <v>10</v>
      </c>
      <c r="X271" s="126">
        <f t="shared" si="28"/>
        <v>2</v>
      </c>
      <c r="Y271" s="126"/>
      <c r="Z271" s="83" t="s">
        <v>716</v>
      </c>
      <c r="AA271" s="9" t="s">
        <v>317</v>
      </c>
      <c r="AC271" s="16" t="s">
        <v>694</v>
      </c>
      <c r="AD271" s="144">
        <v>1</v>
      </c>
      <c r="AE271" s="12" t="s">
        <v>422</v>
      </c>
      <c r="AF271" s="13" t="s">
        <v>379</v>
      </c>
    </row>
    <row r="272" spans="1:32" s="110" customFormat="1" ht="54.75" thickBot="1" x14ac:dyDescent="0.3">
      <c r="A272" s="10" t="s">
        <v>137</v>
      </c>
      <c r="B272" s="11" t="s">
        <v>136</v>
      </c>
      <c r="C272" s="60">
        <f t="shared" si="26"/>
        <v>3</v>
      </c>
      <c r="D272" s="46">
        <v>1</v>
      </c>
      <c r="E272" s="30">
        <v>1</v>
      </c>
      <c r="F272" s="30">
        <v>2</v>
      </c>
      <c r="G272" s="30">
        <v>1</v>
      </c>
      <c r="H272" s="30">
        <v>1</v>
      </c>
      <c r="I272" s="31">
        <v>2</v>
      </c>
      <c r="J272" s="30">
        <v>1</v>
      </c>
      <c r="K272" s="50">
        <v>3</v>
      </c>
      <c r="L272" s="61">
        <f t="shared" si="27"/>
        <v>1</v>
      </c>
      <c r="M272" s="133">
        <v>0</v>
      </c>
      <c r="N272" s="134">
        <v>1</v>
      </c>
      <c r="O272" s="135">
        <v>1</v>
      </c>
      <c r="P272" s="131">
        <f t="shared" si="24"/>
        <v>2</v>
      </c>
      <c r="Q272" s="56">
        <v>2</v>
      </c>
      <c r="R272" s="59">
        <v>2</v>
      </c>
      <c r="S272" s="132">
        <f t="shared" si="29"/>
        <v>3</v>
      </c>
      <c r="T272" s="79">
        <v>1</v>
      </c>
      <c r="U272" s="80">
        <v>1</v>
      </c>
      <c r="V272" s="86">
        <v>3</v>
      </c>
      <c r="W272" s="125">
        <f t="shared" si="25"/>
        <v>23</v>
      </c>
      <c r="X272" s="126">
        <f t="shared" si="28"/>
        <v>12</v>
      </c>
      <c r="Y272" s="126"/>
      <c r="Z272" s="16" t="s">
        <v>644</v>
      </c>
      <c r="AA272" s="9" t="s">
        <v>136</v>
      </c>
      <c r="AC272" s="16" t="s">
        <v>651</v>
      </c>
      <c r="AD272" s="127"/>
      <c r="AE272" s="8" t="s">
        <v>679</v>
      </c>
      <c r="AF272" s="1" t="s">
        <v>678</v>
      </c>
    </row>
    <row r="273" spans="1:32" s="110" customFormat="1" ht="68.25" thickBot="1" x14ac:dyDescent="0.3">
      <c r="A273" s="10" t="s">
        <v>694</v>
      </c>
      <c r="B273" s="11" t="s">
        <v>711</v>
      </c>
      <c r="C273" s="60">
        <f t="shared" si="26"/>
        <v>3</v>
      </c>
      <c r="D273" s="46">
        <v>1</v>
      </c>
      <c r="E273" s="30">
        <v>1</v>
      </c>
      <c r="F273" s="30">
        <v>0</v>
      </c>
      <c r="G273" s="30">
        <v>1</v>
      </c>
      <c r="H273" s="30" t="s">
        <v>65</v>
      </c>
      <c r="I273" s="31">
        <v>3</v>
      </c>
      <c r="J273" s="30">
        <v>1</v>
      </c>
      <c r="K273" s="50">
        <v>3</v>
      </c>
      <c r="L273" s="61">
        <f t="shared" si="27"/>
        <v>1</v>
      </c>
      <c r="M273" s="133">
        <v>0</v>
      </c>
      <c r="N273" s="134">
        <v>1</v>
      </c>
      <c r="O273" s="135">
        <v>1</v>
      </c>
      <c r="P273" s="131">
        <f t="shared" si="24"/>
        <v>2</v>
      </c>
      <c r="Q273" s="56">
        <v>2</v>
      </c>
      <c r="R273" s="59">
        <v>2</v>
      </c>
      <c r="S273" s="132">
        <f t="shared" si="29"/>
        <v>3</v>
      </c>
      <c r="T273" s="79">
        <v>1</v>
      </c>
      <c r="U273" s="80">
        <v>3</v>
      </c>
      <c r="V273" s="86">
        <v>3</v>
      </c>
      <c r="W273" s="125">
        <f t="shared" si="25"/>
        <v>23</v>
      </c>
      <c r="X273" s="126">
        <f t="shared" si="28"/>
        <v>10</v>
      </c>
      <c r="Y273" s="126"/>
      <c r="Z273" s="16" t="s">
        <v>389</v>
      </c>
      <c r="AA273" s="9" t="s">
        <v>711</v>
      </c>
      <c r="AC273" s="120"/>
      <c r="AD273" s="121"/>
      <c r="AE273" s="12" t="s">
        <v>484</v>
      </c>
      <c r="AF273" s="13" t="s">
        <v>440</v>
      </c>
    </row>
    <row r="274" spans="1:32" s="110" customFormat="1" ht="40.5" x14ac:dyDescent="0.25">
      <c r="A274" s="10" t="s">
        <v>651</v>
      </c>
      <c r="B274" s="11" t="s">
        <v>650</v>
      </c>
      <c r="C274" s="60">
        <f t="shared" si="26"/>
        <v>2</v>
      </c>
      <c r="D274" s="46">
        <v>1.363636364</v>
      </c>
      <c r="E274" s="30">
        <v>1</v>
      </c>
      <c r="F274" s="30">
        <v>1</v>
      </c>
      <c r="G274" s="30">
        <v>1</v>
      </c>
      <c r="H274" s="30">
        <v>1</v>
      </c>
      <c r="I274" s="30">
        <v>2</v>
      </c>
      <c r="J274" s="30">
        <v>1.9090909089999999</v>
      </c>
      <c r="K274" s="50">
        <v>2</v>
      </c>
      <c r="L274" s="61">
        <f t="shared" si="27"/>
        <v>2</v>
      </c>
      <c r="M274" s="133">
        <v>2</v>
      </c>
      <c r="N274" s="134">
        <v>2</v>
      </c>
      <c r="O274" s="135">
        <v>0</v>
      </c>
      <c r="P274" s="131">
        <f t="shared" si="24"/>
        <v>2</v>
      </c>
      <c r="Q274" s="56">
        <v>2</v>
      </c>
      <c r="R274" s="59">
        <v>2</v>
      </c>
      <c r="S274" s="132">
        <f t="shared" si="29"/>
        <v>1</v>
      </c>
      <c r="T274" s="79">
        <v>1</v>
      </c>
      <c r="U274" s="80">
        <v>1</v>
      </c>
      <c r="V274" s="86">
        <v>0</v>
      </c>
      <c r="W274" s="125">
        <f t="shared" si="25"/>
        <v>21.272727273000001</v>
      </c>
      <c r="X274" s="126">
        <f t="shared" si="28"/>
        <v>11.272727272999999</v>
      </c>
      <c r="Y274" s="126"/>
      <c r="Z274" s="16" t="s">
        <v>325</v>
      </c>
      <c r="AA274" s="9" t="s">
        <v>650</v>
      </c>
      <c r="AC274" s="83" t="s">
        <v>699</v>
      </c>
      <c r="AD274" s="144">
        <v>1</v>
      </c>
      <c r="AE274" s="9" t="s">
        <v>673</v>
      </c>
      <c r="AF274" s="10" t="s">
        <v>639</v>
      </c>
    </row>
    <row r="275" spans="1:32" s="110" customFormat="1" ht="27" x14ac:dyDescent="0.25">
      <c r="A275" s="37" t="s">
        <v>717</v>
      </c>
      <c r="B275" s="38" t="s">
        <v>718</v>
      </c>
      <c r="C275" s="39"/>
      <c r="D275" s="40"/>
      <c r="E275" s="40"/>
      <c r="F275" s="40"/>
      <c r="G275" s="40"/>
      <c r="H275" s="40"/>
      <c r="I275" s="40"/>
      <c r="J275" s="40"/>
      <c r="K275" s="40"/>
      <c r="L275" s="41"/>
      <c r="M275" s="122"/>
      <c r="N275" s="122"/>
      <c r="O275" s="122"/>
      <c r="P275" s="123"/>
      <c r="Q275" s="42"/>
      <c r="R275" s="42"/>
      <c r="S275" s="39"/>
      <c r="T275" s="43"/>
      <c r="U275" s="43"/>
      <c r="V275" s="73"/>
      <c r="W275" s="124"/>
      <c r="X275" s="125">
        <f t="shared" si="28"/>
        <v>0</v>
      </c>
      <c r="Y275" s="126"/>
      <c r="Z275" s="16" t="s">
        <v>328</v>
      </c>
      <c r="AA275" s="8"/>
      <c r="AC275" s="16" t="s">
        <v>600</v>
      </c>
      <c r="AD275" s="127">
        <v>1</v>
      </c>
      <c r="AE275" s="9" t="s">
        <v>719</v>
      </c>
      <c r="AF275" s="10" t="s">
        <v>720</v>
      </c>
    </row>
    <row r="276" spans="1:32" s="110" customFormat="1" x14ac:dyDescent="0.25">
      <c r="A276" s="10" t="s">
        <v>699</v>
      </c>
      <c r="B276" s="11" t="s">
        <v>721</v>
      </c>
      <c r="C276" s="60">
        <f t="shared" si="26"/>
        <v>3</v>
      </c>
      <c r="D276" s="46">
        <v>3</v>
      </c>
      <c r="E276" s="30">
        <v>2</v>
      </c>
      <c r="F276" s="30">
        <v>2</v>
      </c>
      <c r="G276" s="30">
        <v>1</v>
      </c>
      <c r="H276" s="30">
        <v>3</v>
      </c>
      <c r="I276" s="31">
        <v>2</v>
      </c>
      <c r="J276" s="30">
        <v>3</v>
      </c>
      <c r="K276" s="50">
        <v>3</v>
      </c>
      <c r="L276" s="61">
        <f t="shared" si="27"/>
        <v>1</v>
      </c>
      <c r="M276" s="133">
        <v>1</v>
      </c>
      <c r="N276" s="134">
        <v>1</v>
      </c>
      <c r="O276" s="135">
        <v>1</v>
      </c>
      <c r="P276" s="131">
        <f t="shared" si="24"/>
        <v>2</v>
      </c>
      <c r="Q276" s="56">
        <v>2</v>
      </c>
      <c r="R276" s="59">
        <v>2</v>
      </c>
      <c r="S276" s="132">
        <f t="shared" si="29"/>
        <v>3</v>
      </c>
      <c r="T276" s="79">
        <v>3</v>
      </c>
      <c r="U276" s="80">
        <v>1</v>
      </c>
      <c r="V276" s="86">
        <v>0</v>
      </c>
      <c r="W276" s="125">
        <f t="shared" si="25"/>
        <v>30</v>
      </c>
      <c r="X276" s="126">
        <f t="shared" si="28"/>
        <v>19</v>
      </c>
      <c r="Y276" s="126"/>
      <c r="Z276" s="16" t="s">
        <v>385</v>
      </c>
      <c r="AA276" s="9" t="s">
        <v>721</v>
      </c>
      <c r="AC276" s="16" t="s">
        <v>702</v>
      </c>
      <c r="AD276" s="144">
        <v>1</v>
      </c>
      <c r="AE276" s="9" t="s">
        <v>706</v>
      </c>
      <c r="AF276" s="10" t="s">
        <v>675</v>
      </c>
    </row>
    <row r="277" spans="1:32" s="110" customFormat="1" ht="27" x14ac:dyDescent="0.25">
      <c r="A277" s="10" t="s">
        <v>600</v>
      </c>
      <c r="B277" s="11" t="s">
        <v>599</v>
      </c>
      <c r="C277" s="60">
        <f t="shared" si="26"/>
        <v>1</v>
      </c>
      <c r="D277" s="46">
        <v>0</v>
      </c>
      <c r="E277" s="30">
        <v>0</v>
      </c>
      <c r="F277" s="30">
        <v>0</v>
      </c>
      <c r="G277" s="30">
        <v>0</v>
      </c>
      <c r="H277" s="30">
        <v>0</v>
      </c>
      <c r="I277" s="31">
        <v>0</v>
      </c>
      <c r="J277" s="30">
        <v>0</v>
      </c>
      <c r="K277" s="50">
        <v>1</v>
      </c>
      <c r="L277" s="61">
        <f t="shared" si="27"/>
        <v>1</v>
      </c>
      <c r="M277" s="133">
        <v>1</v>
      </c>
      <c r="N277" s="134">
        <v>1</v>
      </c>
      <c r="O277" s="135">
        <v>1</v>
      </c>
      <c r="P277" s="131">
        <f t="shared" si="24"/>
        <v>1</v>
      </c>
      <c r="Q277" s="56">
        <v>1</v>
      </c>
      <c r="R277" s="59">
        <v>1</v>
      </c>
      <c r="S277" s="132">
        <f t="shared" si="29"/>
        <v>1</v>
      </c>
      <c r="T277" s="79">
        <v>1</v>
      </c>
      <c r="U277" s="80">
        <v>1</v>
      </c>
      <c r="V277" s="86">
        <v>0</v>
      </c>
      <c r="W277" s="125">
        <f t="shared" si="25"/>
        <v>8</v>
      </c>
      <c r="X277" s="126">
        <f t="shared" si="28"/>
        <v>1</v>
      </c>
      <c r="Y277" s="126"/>
      <c r="Z277" s="16" t="s">
        <v>483</v>
      </c>
      <c r="AA277" s="9" t="s">
        <v>599</v>
      </c>
      <c r="AC277" s="16" t="s">
        <v>696</v>
      </c>
      <c r="AD277" s="144">
        <v>1</v>
      </c>
      <c r="AE277" s="9" t="s">
        <v>105</v>
      </c>
      <c r="AF277" s="10" t="s">
        <v>85</v>
      </c>
    </row>
    <row r="278" spans="1:32" s="110" customFormat="1" ht="27" x14ac:dyDescent="0.25">
      <c r="A278" s="10" t="s">
        <v>702</v>
      </c>
      <c r="B278" s="11" t="s">
        <v>722</v>
      </c>
      <c r="C278" s="60">
        <f t="shared" si="26"/>
        <v>3</v>
      </c>
      <c r="D278" s="46">
        <v>2</v>
      </c>
      <c r="E278" s="30">
        <v>2</v>
      </c>
      <c r="F278" s="30">
        <v>1</v>
      </c>
      <c r="G278" s="30">
        <v>1</v>
      </c>
      <c r="H278" s="30">
        <v>3</v>
      </c>
      <c r="I278" s="31">
        <v>1</v>
      </c>
      <c r="J278" s="30">
        <v>3</v>
      </c>
      <c r="K278" s="50">
        <v>3</v>
      </c>
      <c r="L278" s="61">
        <f t="shared" si="27"/>
        <v>1</v>
      </c>
      <c r="M278" s="133">
        <v>1</v>
      </c>
      <c r="N278" s="134">
        <v>1</v>
      </c>
      <c r="O278" s="135">
        <v>1</v>
      </c>
      <c r="P278" s="131">
        <f t="shared" si="24"/>
        <v>1</v>
      </c>
      <c r="Q278" s="56">
        <v>1</v>
      </c>
      <c r="R278" s="59">
        <v>1</v>
      </c>
      <c r="S278" s="132">
        <f t="shared" si="29"/>
        <v>2</v>
      </c>
      <c r="T278" s="79">
        <v>2</v>
      </c>
      <c r="U278" s="80">
        <v>1</v>
      </c>
      <c r="V278" s="86">
        <v>0</v>
      </c>
      <c r="W278" s="125">
        <f t="shared" si="25"/>
        <v>24</v>
      </c>
      <c r="X278" s="126">
        <f t="shared" si="28"/>
        <v>16</v>
      </c>
      <c r="Y278" s="126"/>
      <c r="Z278" s="16" t="s">
        <v>224</v>
      </c>
      <c r="AA278" s="9" t="s">
        <v>722</v>
      </c>
      <c r="AC278" s="16" t="s">
        <v>705</v>
      </c>
      <c r="AD278" s="144">
        <v>1</v>
      </c>
      <c r="AE278" s="9" t="s">
        <v>661</v>
      </c>
      <c r="AF278" s="10" t="s">
        <v>625</v>
      </c>
    </row>
    <row r="279" spans="1:32" s="110" customFormat="1" ht="15.75" thickBot="1" x14ac:dyDescent="0.3">
      <c r="A279" s="10" t="s">
        <v>696</v>
      </c>
      <c r="B279" s="11" t="s">
        <v>695</v>
      </c>
      <c r="C279" s="60">
        <f t="shared" si="26"/>
        <v>1</v>
      </c>
      <c r="D279" s="46">
        <v>0</v>
      </c>
      <c r="E279" s="30">
        <v>0</v>
      </c>
      <c r="F279" s="30">
        <v>0</v>
      </c>
      <c r="G279" s="30">
        <v>0</v>
      </c>
      <c r="H279" s="30">
        <v>0</v>
      </c>
      <c r="I279" s="31">
        <v>0</v>
      </c>
      <c r="J279" s="30">
        <v>0</v>
      </c>
      <c r="K279" s="50">
        <v>1</v>
      </c>
      <c r="L279" s="61">
        <f t="shared" si="27"/>
        <v>3</v>
      </c>
      <c r="M279" s="133">
        <v>3</v>
      </c>
      <c r="N279" s="134">
        <v>1</v>
      </c>
      <c r="O279" s="135">
        <v>1</v>
      </c>
      <c r="P279" s="131">
        <f t="shared" si="24"/>
        <v>1</v>
      </c>
      <c r="Q279" s="56">
        <v>1</v>
      </c>
      <c r="R279" s="59">
        <v>1</v>
      </c>
      <c r="S279" s="132">
        <f t="shared" si="29"/>
        <v>1</v>
      </c>
      <c r="T279" s="79">
        <v>1</v>
      </c>
      <c r="U279" s="80">
        <v>1</v>
      </c>
      <c r="V279" s="86">
        <v>0</v>
      </c>
      <c r="W279" s="125">
        <f t="shared" si="25"/>
        <v>10</v>
      </c>
      <c r="X279" s="126">
        <f t="shared" si="28"/>
        <v>1</v>
      </c>
      <c r="Y279" s="126"/>
      <c r="Z279" s="16" t="s">
        <v>723</v>
      </c>
      <c r="AA279" s="9" t="s">
        <v>695</v>
      </c>
      <c r="AC279" s="16" t="s">
        <v>427</v>
      </c>
      <c r="AD279" s="144">
        <v>1</v>
      </c>
      <c r="AE279" s="9" t="s">
        <v>697</v>
      </c>
      <c r="AF279" s="10" t="s">
        <v>668</v>
      </c>
    </row>
    <row r="280" spans="1:32" s="110" customFormat="1" ht="41.25" thickBot="1" x14ac:dyDescent="0.3">
      <c r="A280" s="10" t="s">
        <v>705</v>
      </c>
      <c r="B280" s="11" t="s">
        <v>724</v>
      </c>
      <c r="C280" s="60">
        <f t="shared" si="26"/>
        <v>3</v>
      </c>
      <c r="D280" s="46">
        <v>1</v>
      </c>
      <c r="E280" s="30">
        <v>1</v>
      </c>
      <c r="F280" s="30">
        <v>1</v>
      </c>
      <c r="G280" s="30">
        <v>1</v>
      </c>
      <c r="H280" s="30">
        <v>1</v>
      </c>
      <c r="I280" s="31">
        <v>2</v>
      </c>
      <c r="J280" s="30">
        <v>2</v>
      </c>
      <c r="K280" s="50">
        <v>3</v>
      </c>
      <c r="L280" s="61">
        <f t="shared" si="27"/>
        <v>2</v>
      </c>
      <c r="M280" s="133">
        <v>1</v>
      </c>
      <c r="N280" s="134">
        <v>2</v>
      </c>
      <c r="O280" s="135">
        <v>1</v>
      </c>
      <c r="P280" s="131">
        <f t="shared" si="24"/>
        <v>3</v>
      </c>
      <c r="Q280" s="56">
        <v>3</v>
      </c>
      <c r="R280" s="59">
        <v>2</v>
      </c>
      <c r="S280" s="132">
        <f t="shared" si="29"/>
        <v>2</v>
      </c>
      <c r="T280" s="79">
        <v>2</v>
      </c>
      <c r="U280" s="80">
        <v>1</v>
      </c>
      <c r="V280" s="86">
        <v>0</v>
      </c>
      <c r="W280" s="125">
        <f t="shared" si="25"/>
        <v>24</v>
      </c>
      <c r="X280" s="126">
        <f t="shared" si="28"/>
        <v>12</v>
      </c>
      <c r="Y280" s="137"/>
      <c r="Z280" s="138" t="s">
        <v>636</v>
      </c>
      <c r="AA280" s="9" t="s">
        <v>724</v>
      </c>
      <c r="AC280" s="16" t="s">
        <v>445</v>
      </c>
      <c r="AD280" s="144">
        <v>1</v>
      </c>
      <c r="AE280" s="9" t="s">
        <v>714</v>
      </c>
      <c r="AF280" s="10" t="s">
        <v>690</v>
      </c>
    </row>
    <row r="281" spans="1:32" s="110" customFormat="1" x14ac:dyDescent="0.25">
      <c r="A281" s="10" t="s">
        <v>427</v>
      </c>
      <c r="B281" s="11" t="s">
        <v>426</v>
      </c>
      <c r="C281" s="60">
        <f t="shared" si="26"/>
        <v>3</v>
      </c>
      <c r="D281" s="46">
        <v>3</v>
      </c>
      <c r="E281" s="30">
        <v>3</v>
      </c>
      <c r="F281" s="30">
        <v>1</v>
      </c>
      <c r="G281" s="30">
        <v>1</v>
      </c>
      <c r="H281" s="30">
        <v>0</v>
      </c>
      <c r="I281" s="31">
        <v>1</v>
      </c>
      <c r="J281" s="30">
        <v>1</v>
      </c>
      <c r="K281" s="50">
        <v>3</v>
      </c>
      <c r="L281" s="61">
        <f t="shared" si="27"/>
        <v>1</v>
      </c>
      <c r="M281" s="133">
        <v>1</v>
      </c>
      <c r="N281" s="134">
        <v>1</v>
      </c>
      <c r="O281" s="135">
        <v>1</v>
      </c>
      <c r="P281" s="131">
        <f t="shared" si="24"/>
        <v>3</v>
      </c>
      <c r="Q281" s="56">
        <v>3</v>
      </c>
      <c r="R281" s="59">
        <v>3</v>
      </c>
      <c r="S281" s="132">
        <f t="shared" si="29"/>
        <v>3</v>
      </c>
      <c r="T281" s="79">
        <v>3</v>
      </c>
      <c r="U281" s="80">
        <v>1</v>
      </c>
      <c r="V281" s="86">
        <v>0</v>
      </c>
      <c r="W281" s="125">
        <f t="shared" si="25"/>
        <v>26</v>
      </c>
      <c r="X281" s="126">
        <f t="shared" si="28"/>
        <v>13</v>
      </c>
      <c r="Y281" s="126"/>
      <c r="Z281" s="83" t="s">
        <v>641</v>
      </c>
      <c r="AA281" s="9" t="s">
        <v>426</v>
      </c>
      <c r="AC281" s="136" t="s">
        <v>707</v>
      </c>
      <c r="AD281" s="144">
        <v>1</v>
      </c>
      <c r="AE281" s="9" t="s">
        <v>253</v>
      </c>
      <c r="AF281" s="10" t="s">
        <v>222</v>
      </c>
    </row>
    <row r="282" spans="1:32" s="110" customFormat="1" ht="41.25" thickBot="1" x14ac:dyDescent="0.3">
      <c r="A282" s="10" t="s">
        <v>445</v>
      </c>
      <c r="B282" s="11" t="s">
        <v>444</v>
      </c>
      <c r="C282" s="60">
        <f t="shared" si="26"/>
        <v>3</v>
      </c>
      <c r="D282" s="46">
        <v>2</v>
      </c>
      <c r="E282" s="30">
        <v>1</v>
      </c>
      <c r="F282" s="30">
        <v>1</v>
      </c>
      <c r="G282" s="30">
        <v>1</v>
      </c>
      <c r="H282" s="30">
        <v>1</v>
      </c>
      <c r="I282" s="31">
        <v>2</v>
      </c>
      <c r="J282" s="30">
        <v>3</v>
      </c>
      <c r="K282" s="50">
        <v>2</v>
      </c>
      <c r="L282" s="61">
        <f t="shared" si="27"/>
        <v>1</v>
      </c>
      <c r="M282" s="133">
        <v>0</v>
      </c>
      <c r="N282" s="134">
        <v>1</v>
      </c>
      <c r="O282" s="135">
        <v>1</v>
      </c>
      <c r="P282" s="131">
        <f t="shared" si="24"/>
        <v>2</v>
      </c>
      <c r="Q282" s="56">
        <v>2</v>
      </c>
      <c r="R282" s="59">
        <v>2</v>
      </c>
      <c r="S282" s="132">
        <f t="shared" si="29"/>
        <v>2</v>
      </c>
      <c r="T282" s="79">
        <v>2</v>
      </c>
      <c r="U282" s="80">
        <v>1</v>
      </c>
      <c r="V282" s="86">
        <v>0</v>
      </c>
      <c r="W282" s="125">
        <f t="shared" si="25"/>
        <v>22</v>
      </c>
      <c r="X282" s="126">
        <f t="shared" si="28"/>
        <v>13</v>
      </c>
      <c r="Y282" s="126"/>
      <c r="Z282" s="16" t="s">
        <v>689</v>
      </c>
      <c r="AA282" s="9" t="s">
        <v>444</v>
      </c>
      <c r="AC282" s="16" t="s">
        <v>657</v>
      </c>
      <c r="AD282" s="127"/>
      <c r="AE282" s="9" t="s">
        <v>244</v>
      </c>
      <c r="AF282" s="10" t="s">
        <v>211</v>
      </c>
    </row>
    <row r="283" spans="1:32" s="110" customFormat="1" ht="15.75" thickBot="1" x14ac:dyDescent="0.3">
      <c r="A283" s="13" t="s">
        <v>707</v>
      </c>
      <c r="B283" s="14" t="s">
        <v>725</v>
      </c>
      <c r="C283" s="60">
        <f t="shared" si="26"/>
        <v>2</v>
      </c>
      <c r="D283" s="46">
        <v>1</v>
      </c>
      <c r="E283" s="30">
        <v>2</v>
      </c>
      <c r="F283" s="30">
        <v>1</v>
      </c>
      <c r="G283" s="30">
        <v>0</v>
      </c>
      <c r="H283" s="30">
        <v>2</v>
      </c>
      <c r="I283" s="31">
        <v>1</v>
      </c>
      <c r="J283" s="30">
        <v>0</v>
      </c>
      <c r="K283" s="50">
        <v>2</v>
      </c>
      <c r="L283" s="61">
        <f t="shared" si="27"/>
        <v>1</v>
      </c>
      <c r="M283" s="133">
        <v>0</v>
      </c>
      <c r="N283" s="134">
        <v>1</v>
      </c>
      <c r="O283" s="135">
        <v>1</v>
      </c>
      <c r="P283" s="131">
        <f t="shared" si="24"/>
        <v>1</v>
      </c>
      <c r="Q283" s="56">
        <v>1</v>
      </c>
      <c r="R283" s="59">
        <v>1</v>
      </c>
      <c r="S283" s="132">
        <f t="shared" si="29"/>
        <v>1</v>
      </c>
      <c r="T283" s="79">
        <v>1</v>
      </c>
      <c r="U283" s="80">
        <v>1</v>
      </c>
      <c r="V283" s="86">
        <v>0</v>
      </c>
      <c r="W283" s="125">
        <f t="shared" si="25"/>
        <v>15</v>
      </c>
      <c r="X283" s="126">
        <f t="shared" si="28"/>
        <v>9</v>
      </c>
      <c r="Y283" s="126"/>
      <c r="Z283" s="16" t="s">
        <v>180</v>
      </c>
      <c r="AA283" s="12" t="s">
        <v>725</v>
      </c>
      <c r="AC283" s="120"/>
      <c r="AD283" s="121"/>
      <c r="AE283" s="9" t="s">
        <v>693</v>
      </c>
      <c r="AF283" s="10" t="s">
        <v>662</v>
      </c>
    </row>
    <row r="284" spans="1:32" s="110" customFormat="1" ht="27" x14ac:dyDescent="0.25">
      <c r="A284" s="10" t="s">
        <v>657</v>
      </c>
      <c r="B284" s="11" t="s">
        <v>656</v>
      </c>
      <c r="C284" s="60">
        <f t="shared" si="26"/>
        <v>2</v>
      </c>
      <c r="D284" s="46">
        <v>1.375</v>
      </c>
      <c r="E284" s="30">
        <v>1</v>
      </c>
      <c r="F284" s="30">
        <v>1</v>
      </c>
      <c r="G284" s="30">
        <v>1</v>
      </c>
      <c r="H284" s="30">
        <v>1</v>
      </c>
      <c r="I284" s="30">
        <v>1</v>
      </c>
      <c r="J284" s="30">
        <v>2</v>
      </c>
      <c r="K284" s="50">
        <v>2</v>
      </c>
      <c r="L284" s="61">
        <f t="shared" si="27"/>
        <v>1</v>
      </c>
      <c r="M284" s="133">
        <v>1</v>
      </c>
      <c r="N284" s="134">
        <v>1</v>
      </c>
      <c r="O284" s="135">
        <v>1</v>
      </c>
      <c r="P284" s="131">
        <f t="shared" si="24"/>
        <v>2</v>
      </c>
      <c r="Q284" s="56">
        <v>2</v>
      </c>
      <c r="R284" s="59">
        <v>2</v>
      </c>
      <c r="S284" s="132">
        <f t="shared" si="29"/>
        <v>1</v>
      </c>
      <c r="T284" s="79">
        <v>1</v>
      </c>
      <c r="U284" s="80">
        <v>1</v>
      </c>
      <c r="V284" s="86">
        <v>0</v>
      </c>
      <c r="W284" s="125">
        <f t="shared" si="25"/>
        <v>19.375</v>
      </c>
      <c r="X284" s="126">
        <f t="shared" si="28"/>
        <v>10.375</v>
      </c>
      <c r="Y284" s="126"/>
      <c r="Z284" s="16" t="s">
        <v>228</v>
      </c>
      <c r="AA284" s="9" t="s">
        <v>656</v>
      </c>
      <c r="AC284" s="83" t="s">
        <v>220</v>
      </c>
      <c r="AD284" s="144">
        <v>3</v>
      </c>
      <c r="AE284" s="8" t="s">
        <v>620</v>
      </c>
      <c r="AF284" s="1" t="s">
        <v>619</v>
      </c>
    </row>
    <row r="285" spans="1:32" s="110" customFormat="1" ht="40.5" x14ac:dyDescent="0.25">
      <c r="A285" s="37" t="s">
        <v>377</v>
      </c>
      <c r="B285" s="38" t="s">
        <v>376</v>
      </c>
      <c r="C285" s="39"/>
      <c r="D285" s="40"/>
      <c r="E285" s="40"/>
      <c r="F285" s="40"/>
      <c r="G285" s="40"/>
      <c r="H285" s="40"/>
      <c r="I285" s="40"/>
      <c r="J285" s="40"/>
      <c r="K285" s="40"/>
      <c r="L285" s="41"/>
      <c r="M285" s="122"/>
      <c r="N285" s="122"/>
      <c r="O285" s="122"/>
      <c r="P285" s="123"/>
      <c r="Q285" s="42"/>
      <c r="R285" s="42"/>
      <c r="S285" s="39"/>
      <c r="T285" s="43"/>
      <c r="U285" s="43"/>
      <c r="V285" s="73"/>
      <c r="W285" s="124"/>
      <c r="X285" s="125">
        <f t="shared" si="28"/>
        <v>0</v>
      </c>
      <c r="Y285" s="126"/>
      <c r="Z285" s="16" t="s">
        <v>490</v>
      </c>
      <c r="AA285" s="8"/>
      <c r="AC285" s="16" t="s">
        <v>232</v>
      </c>
      <c r="AD285" s="127">
        <v>3</v>
      </c>
      <c r="AE285" s="9" t="s">
        <v>626</v>
      </c>
      <c r="AF285" s="10" t="s">
        <v>590</v>
      </c>
    </row>
    <row r="286" spans="1:32" s="110" customFormat="1" ht="40.5" x14ac:dyDescent="0.25">
      <c r="A286" s="10" t="s">
        <v>220</v>
      </c>
      <c r="B286" s="11" t="s">
        <v>219</v>
      </c>
      <c r="C286" s="60">
        <f t="shared" si="26"/>
        <v>3</v>
      </c>
      <c r="D286" s="46">
        <v>3</v>
      </c>
      <c r="E286" s="30">
        <v>2</v>
      </c>
      <c r="F286" s="30">
        <v>3</v>
      </c>
      <c r="G286" s="30">
        <v>2</v>
      </c>
      <c r="H286" s="30">
        <v>3</v>
      </c>
      <c r="I286" s="31">
        <v>2</v>
      </c>
      <c r="J286" s="30">
        <v>3</v>
      </c>
      <c r="K286" s="50">
        <v>3</v>
      </c>
      <c r="L286" s="61">
        <f t="shared" si="27"/>
        <v>3</v>
      </c>
      <c r="M286" s="133">
        <v>3</v>
      </c>
      <c r="N286" s="134">
        <v>3</v>
      </c>
      <c r="O286" s="135">
        <v>3</v>
      </c>
      <c r="P286" s="131">
        <f t="shared" si="24"/>
        <v>3</v>
      </c>
      <c r="Q286" s="56">
        <v>3</v>
      </c>
      <c r="R286" s="59">
        <v>2</v>
      </c>
      <c r="S286" s="132">
        <f t="shared" si="29"/>
        <v>3</v>
      </c>
      <c r="T286" s="79">
        <v>3</v>
      </c>
      <c r="U286" s="80">
        <v>1</v>
      </c>
      <c r="V286" s="86">
        <v>0</v>
      </c>
      <c r="W286" s="125">
        <f t="shared" si="25"/>
        <v>39</v>
      </c>
      <c r="X286" s="126">
        <f t="shared" si="28"/>
        <v>21</v>
      </c>
      <c r="Y286" s="126"/>
      <c r="Z286" s="136" t="s">
        <v>720</v>
      </c>
      <c r="AA286" s="9" t="s">
        <v>219</v>
      </c>
      <c r="AC286" s="16" t="s">
        <v>308</v>
      </c>
      <c r="AD286" s="127">
        <v>3</v>
      </c>
      <c r="AE286" s="12" t="s">
        <v>630</v>
      </c>
      <c r="AF286" s="13" t="s">
        <v>595</v>
      </c>
    </row>
    <row r="287" spans="1:32" s="110" customFormat="1" ht="27" x14ac:dyDescent="0.25">
      <c r="A287" s="10" t="s">
        <v>232</v>
      </c>
      <c r="B287" s="11" t="s">
        <v>231</v>
      </c>
      <c r="C287" s="60">
        <f t="shared" si="26"/>
        <v>3</v>
      </c>
      <c r="D287" s="46">
        <v>3</v>
      </c>
      <c r="E287" s="30">
        <v>3</v>
      </c>
      <c r="F287" s="30">
        <v>3</v>
      </c>
      <c r="G287" s="30">
        <v>2</v>
      </c>
      <c r="H287" s="30">
        <v>3</v>
      </c>
      <c r="I287" s="31">
        <v>3</v>
      </c>
      <c r="J287" s="30">
        <v>3</v>
      </c>
      <c r="K287" s="50">
        <v>3</v>
      </c>
      <c r="L287" s="61">
        <f t="shared" si="27"/>
        <v>3</v>
      </c>
      <c r="M287" s="133">
        <v>3</v>
      </c>
      <c r="N287" s="134">
        <v>2</v>
      </c>
      <c r="O287" s="135">
        <v>3</v>
      </c>
      <c r="P287" s="131">
        <f t="shared" si="24"/>
        <v>3</v>
      </c>
      <c r="Q287" s="56">
        <v>3</v>
      </c>
      <c r="R287" s="59">
        <v>3</v>
      </c>
      <c r="S287" s="132">
        <f t="shared" si="29"/>
        <v>3</v>
      </c>
      <c r="T287" s="79">
        <v>3</v>
      </c>
      <c r="U287" s="80">
        <v>1</v>
      </c>
      <c r="V287" s="86">
        <v>0</v>
      </c>
      <c r="W287" s="125">
        <f t="shared" si="25"/>
        <v>41</v>
      </c>
      <c r="X287" s="126">
        <f t="shared" si="28"/>
        <v>23</v>
      </c>
      <c r="Y287" s="126"/>
      <c r="Z287" s="16" t="s">
        <v>648</v>
      </c>
      <c r="AA287" s="9" t="s">
        <v>231</v>
      </c>
      <c r="AC287" s="16" t="s">
        <v>216</v>
      </c>
      <c r="AD287" s="127">
        <v>3</v>
      </c>
      <c r="AE287" s="9" t="s">
        <v>622</v>
      </c>
      <c r="AF287" s="10" t="s">
        <v>586</v>
      </c>
    </row>
    <row r="288" spans="1:32" s="110" customFormat="1" ht="27" x14ac:dyDescent="0.25">
      <c r="A288" s="10" t="s">
        <v>308</v>
      </c>
      <c r="B288" s="11" t="s">
        <v>307</v>
      </c>
      <c r="C288" s="60">
        <f t="shared" si="26"/>
        <v>3</v>
      </c>
      <c r="D288" s="46">
        <v>2</v>
      </c>
      <c r="E288" s="30">
        <v>2</v>
      </c>
      <c r="F288" s="30">
        <v>1</v>
      </c>
      <c r="G288" s="30">
        <v>0</v>
      </c>
      <c r="H288" s="30">
        <v>1</v>
      </c>
      <c r="I288" s="31">
        <v>2</v>
      </c>
      <c r="J288" s="30">
        <v>3</v>
      </c>
      <c r="K288" s="50">
        <v>3</v>
      </c>
      <c r="L288" s="61">
        <f t="shared" si="27"/>
        <v>3</v>
      </c>
      <c r="M288" s="133">
        <v>3</v>
      </c>
      <c r="N288" s="134">
        <v>3</v>
      </c>
      <c r="O288" s="135">
        <v>3</v>
      </c>
      <c r="P288" s="131">
        <f t="shared" si="24"/>
        <v>3</v>
      </c>
      <c r="Q288" s="56">
        <v>3</v>
      </c>
      <c r="R288" s="59">
        <v>3</v>
      </c>
      <c r="S288" s="132">
        <f t="shared" si="29"/>
        <v>1</v>
      </c>
      <c r="T288" s="79">
        <v>1</v>
      </c>
      <c r="U288" s="80">
        <v>1</v>
      </c>
      <c r="V288" s="86">
        <v>0</v>
      </c>
      <c r="W288" s="125">
        <f t="shared" si="25"/>
        <v>31</v>
      </c>
      <c r="X288" s="126">
        <f t="shared" si="28"/>
        <v>14</v>
      </c>
      <c r="Y288" s="126"/>
      <c r="Z288" s="136" t="s">
        <v>562</v>
      </c>
      <c r="AA288" s="9" t="s">
        <v>307</v>
      </c>
      <c r="AC288" s="16" t="s">
        <v>462</v>
      </c>
      <c r="AD288" s="127">
        <v>3</v>
      </c>
      <c r="AE288" s="12" t="s">
        <v>624</v>
      </c>
      <c r="AF288" s="13" t="s">
        <v>588</v>
      </c>
    </row>
    <row r="289" spans="1:32" s="110" customFormat="1" ht="40.5" x14ac:dyDescent="0.25">
      <c r="A289" s="10" t="s">
        <v>216</v>
      </c>
      <c r="B289" s="11" t="s">
        <v>215</v>
      </c>
      <c r="C289" s="60">
        <f t="shared" si="26"/>
        <v>3</v>
      </c>
      <c r="D289" s="46">
        <v>2</v>
      </c>
      <c r="E289" s="30">
        <v>2</v>
      </c>
      <c r="F289" s="30">
        <v>1</v>
      </c>
      <c r="G289" s="30">
        <v>0</v>
      </c>
      <c r="H289" s="30">
        <v>2</v>
      </c>
      <c r="I289" s="31">
        <v>2</v>
      </c>
      <c r="J289" s="30">
        <v>3</v>
      </c>
      <c r="K289" s="50">
        <v>2</v>
      </c>
      <c r="L289" s="61">
        <f t="shared" si="27"/>
        <v>3</v>
      </c>
      <c r="M289" s="133">
        <v>1</v>
      </c>
      <c r="N289" s="134">
        <v>3</v>
      </c>
      <c r="O289" s="135">
        <v>3</v>
      </c>
      <c r="P289" s="131">
        <f t="shared" si="24"/>
        <v>3</v>
      </c>
      <c r="Q289" s="56">
        <v>3</v>
      </c>
      <c r="R289" s="59">
        <v>3</v>
      </c>
      <c r="S289" s="132">
        <f t="shared" si="29"/>
        <v>3</v>
      </c>
      <c r="T289" s="79">
        <v>1</v>
      </c>
      <c r="U289" s="80">
        <v>3</v>
      </c>
      <c r="V289" s="86">
        <v>0</v>
      </c>
      <c r="W289" s="125">
        <f t="shared" si="25"/>
        <v>31</v>
      </c>
      <c r="X289" s="126">
        <f t="shared" si="28"/>
        <v>14</v>
      </c>
      <c r="Y289" s="126"/>
      <c r="Z289" s="136" t="s">
        <v>559</v>
      </c>
      <c r="AA289" s="9" t="s">
        <v>215</v>
      </c>
      <c r="AC289" s="16" t="s">
        <v>459</v>
      </c>
      <c r="AD289" s="127">
        <v>3</v>
      </c>
      <c r="AE289" s="12" t="s">
        <v>629</v>
      </c>
      <c r="AF289" s="13" t="s">
        <v>594</v>
      </c>
    </row>
    <row r="290" spans="1:32" s="110" customFormat="1" ht="27" x14ac:dyDescent="0.25">
      <c r="A290" s="10" t="s">
        <v>462</v>
      </c>
      <c r="B290" s="11" t="s">
        <v>461</v>
      </c>
      <c r="C290" s="60">
        <f t="shared" si="26"/>
        <v>3</v>
      </c>
      <c r="D290" s="46">
        <v>2</v>
      </c>
      <c r="E290" s="30">
        <v>1</v>
      </c>
      <c r="F290" s="30">
        <v>2</v>
      </c>
      <c r="G290" s="30">
        <v>1</v>
      </c>
      <c r="H290" s="30">
        <v>1</v>
      </c>
      <c r="I290" s="31">
        <v>3</v>
      </c>
      <c r="J290" s="30">
        <v>3</v>
      </c>
      <c r="K290" s="50">
        <v>3</v>
      </c>
      <c r="L290" s="61">
        <f t="shared" si="27"/>
        <v>3</v>
      </c>
      <c r="M290" s="133">
        <v>3</v>
      </c>
      <c r="N290" s="134">
        <v>3</v>
      </c>
      <c r="O290" s="135">
        <v>3</v>
      </c>
      <c r="P290" s="131">
        <f t="shared" si="24"/>
        <v>2</v>
      </c>
      <c r="Q290" s="56">
        <v>2</v>
      </c>
      <c r="R290" s="59">
        <v>2</v>
      </c>
      <c r="S290" s="132">
        <f t="shared" si="29"/>
        <v>2</v>
      </c>
      <c r="T290" s="79">
        <v>2</v>
      </c>
      <c r="U290" s="80">
        <v>1</v>
      </c>
      <c r="V290" s="86">
        <v>0</v>
      </c>
      <c r="W290" s="125">
        <f t="shared" si="25"/>
        <v>32</v>
      </c>
      <c r="X290" s="126">
        <f t="shared" si="28"/>
        <v>16</v>
      </c>
      <c r="Y290" s="126"/>
      <c r="Z290" s="136" t="s">
        <v>322</v>
      </c>
      <c r="AA290" s="9" t="s">
        <v>461</v>
      </c>
      <c r="AC290" s="16" t="s">
        <v>712</v>
      </c>
      <c r="AD290" s="127">
        <v>2</v>
      </c>
      <c r="AE290" s="9" t="s">
        <v>726</v>
      </c>
      <c r="AF290" s="10" t="s">
        <v>713</v>
      </c>
    </row>
    <row r="291" spans="1:32" s="110" customFormat="1" ht="40.5" x14ac:dyDescent="0.25">
      <c r="A291" s="10" t="s">
        <v>459</v>
      </c>
      <c r="B291" s="11" t="s">
        <v>458</v>
      </c>
      <c r="C291" s="60">
        <f t="shared" si="26"/>
        <v>3</v>
      </c>
      <c r="D291" s="46">
        <v>2</v>
      </c>
      <c r="E291" s="30">
        <v>3</v>
      </c>
      <c r="F291" s="30">
        <v>0</v>
      </c>
      <c r="G291" s="30">
        <v>0</v>
      </c>
      <c r="H291" s="30">
        <v>0</v>
      </c>
      <c r="I291" s="31">
        <v>2</v>
      </c>
      <c r="J291" s="30">
        <v>3</v>
      </c>
      <c r="K291" s="50">
        <v>3</v>
      </c>
      <c r="L291" s="61">
        <f t="shared" si="27"/>
        <v>3</v>
      </c>
      <c r="M291" s="133">
        <v>3</v>
      </c>
      <c r="N291" s="134">
        <v>1</v>
      </c>
      <c r="O291" s="135">
        <v>3</v>
      </c>
      <c r="P291" s="131">
        <f t="shared" si="24"/>
        <v>3</v>
      </c>
      <c r="Q291" s="56">
        <v>3</v>
      </c>
      <c r="R291" s="59">
        <v>3</v>
      </c>
      <c r="S291" s="132">
        <f t="shared" si="29"/>
        <v>2</v>
      </c>
      <c r="T291" s="79">
        <v>2</v>
      </c>
      <c r="U291" s="80">
        <v>1</v>
      </c>
      <c r="V291" s="86">
        <v>0</v>
      </c>
      <c r="W291" s="125">
        <f t="shared" si="25"/>
        <v>29</v>
      </c>
      <c r="X291" s="126">
        <f t="shared" si="28"/>
        <v>13</v>
      </c>
      <c r="Y291" s="126"/>
      <c r="Z291" s="136" t="s">
        <v>418</v>
      </c>
      <c r="AA291" s="9" t="s">
        <v>458</v>
      </c>
      <c r="AC291" s="16" t="s">
        <v>677</v>
      </c>
      <c r="AD291" s="127">
        <v>2</v>
      </c>
      <c r="AE291" s="9" t="s">
        <v>658</v>
      </c>
      <c r="AF291" s="10" t="s">
        <v>618</v>
      </c>
    </row>
    <row r="292" spans="1:32" s="110" customFormat="1" ht="27" x14ac:dyDescent="0.25">
      <c r="A292" s="10" t="s">
        <v>712</v>
      </c>
      <c r="B292" s="11" t="s">
        <v>727</v>
      </c>
      <c r="C292" s="60">
        <f t="shared" si="26"/>
        <v>3</v>
      </c>
      <c r="D292" s="46">
        <v>1</v>
      </c>
      <c r="E292" s="30">
        <v>0</v>
      </c>
      <c r="F292" s="30">
        <v>0</v>
      </c>
      <c r="G292" s="30">
        <v>0</v>
      </c>
      <c r="H292" s="30">
        <v>0</v>
      </c>
      <c r="I292" s="31">
        <v>1</v>
      </c>
      <c r="J292" s="30">
        <v>3</v>
      </c>
      <c r="K292" s="50">
        <v>1</v>
      </c>
      <c r="L292" s="61">
        <f t="shared" si="27"/>
        <v>3</v>
      </c>
      <c r="M292" s="133">
        <v>3</v>
      </c>
      <c r="N292" s="134">
        <v>1</v>
      </c>
      <c r="O292" s="135">
        <v>2</v>
      </c>
      <c r="P292" s="131">
        <f t="shared" si="24"/>
        <v>2</v>
      </c>
      <c r="Q292" s="56">
        <v>2</v>
      </c>
      <c r="R292" s="59">
        <v>2</v>
      </c>
      <c r="S292" s="132">
        <f t="shared" si="29"/>
        <v>1</v>
      </c>
      <c r="T292" s="79">
        <v>1</v>
      </c>
      <c r="U292" s="80">
        <v>1</v>
      </c>
      <c r="V292" s="86">
        <v>0</v>
      </c>
      <c r="W292" s="125">
        <f t="shared" si="25"/>
        <v>18</v>
      </c>
      <c r="X292" s="126">
        <f t="shared" si="28"/>
        <v>6</v>
      </c>
      <c r="Y292" s="126"/>
      <c r="Z292" s="136" t="s">
        <v>434</v>
      </c>
      <c r="AA292" s="9" t="s">
        <v>727</v>
      </c>
      <c r="AC292" s="136" t="s">
        <v>311</v>
      </c>
      <c r="AD292" s="127">
        <v>1</v>
      </c>
      <c r="AE292" s="9" t="s">
        <v>728</v>
      </c>
      <c r="AF292" s="10" t="s">
        <v>716</v>
      </c>
    </row>
    <row r="293" spans="1:32" s="110" customFormat="1" ht="54" x14ac:dyDescent="0.25">
      <c r="A293" s="10" t="s">
        <v>677</v>
      </c>
      <c r="B293" s="11" t="s">
        <v>676</v>
      </c>
      <c r="C293" s="60">
        <f t="shared" si="26"/>
        <v>3</v>
      </c>
      <c r="D293" s="46">
        <v>3</v>
      </c>
      <c r="E293" s="30">
        <v>1</v>
      </c>
      <c r="F293" s="30">
        <v>2</v>
      </c>
      <c r="G293" s="30">
        <v>1</v>
      </c>
      <c r="H293" s="30">
        <v>1</v>
      </c>
      <c r="I293" s="31">
        <v>3</v>
      </c>
      <c r="J293" s="30">
        <v>3</v>
      </c>
      <c r="K293" s="50">
        <v>3</v>
      </c>
      <c r="L293" s="61">
        <f t="shared" si="27"/>
        <v>2</v>
      </c>
      <c r="M293" s="133">
        <v>0</v>
      </c>
      <c r="N293" s="134">
        <v>2</v>
      </c>
      <c r="O293" s="135">
        <v>2</v>
      </c>
      <c r="P293" s="131">
        <f t="shared" si="24"/>
        <v>3</v>
      </c>
      <c r="Q293" s="56">
        <v>3</v>
      </c>
      <c r="R293" s="59">
        <v>3</v>
      </c>
      <c r="S293" s="132">
        <f t="shared" si="29"/>
        <v>3</v>
      </c>
      <c r="T293" s="79">
        <v>3</v>
      </c>
      <c r="U293" s="80">
        <v>1</v>
      </c>
      <c r="V293" s="86">
        <v>3</v>
      </c>
      <c r="W293" s="125">
        <f t="shared" si="25"/>
        <v>34</v>
      </c>
      <c r="X293" s="126">
        <f t="shared" si="28"/>
        <v>17</v>
      </c>
      <c r="Y293" s="126"/>
      <c r="Z293" s="136" t="s">
        <v>729</v>
      </c>
      <c r="AA293" s="9" t="s">
        <v>676</v>
      </c>
      <c r="AC293" s="16" t="s">
        <v>713</v>
      </c>
      <c r="AD293" s="127">
        <v>2</v>
      </c>
      <c r="AE293" s="9" t="s">
        <v>727</v>
      </c>
      <c r="AF293" s="10" t="s">
        <v>712</v>
      </c>
    </row>
    <row r="294" spans="1:32" s="110" customFormat="1" ht="27.75" thickBot="1" x14ac:dyDescent="0.3">
      <c r="A294" s="13" t="s">
        <v>311</v>
      </c>
      <c r="B294" s="14" t="s">
        <v>310</v>
      </c>
      <c r="C294" s="60">
        <f t="shared" si="26"/>
        <v>3</v>
      </c>
      <c r="D294" s="46">
        <v>1</v>
      </c>
      <c r="E294" s="30">
        <v>3</v>
      </c>
      <c r="F294" s="30">
        <v>0</v>
      </c>
      <c r="G294" s="30">
        <v>3</v>
      </c>
      <c r="H294" s="30">
        <v>0</v>
      </c>
      <c r="I294" s="31">
        <v>3</v>
      </c>
      <c r="J294" s="30">
        <v>3</v>
      </c>
      <c r="K294" s="50">
        <v>3</v>
      </c>
      <c r="L294" s="61">
        <f t="shared" si="27"/>
        <v>1</v>
      </c>
      <c r="M294" s="133">
        <v>0</v>
      </c>
      <c r="N294" s="134">
        <v>1</v>
      </c>
      <c r="O294" s="135">
        <v>1</v>
      </c>
      <c r="P294" s="131">
        <f t="shared" si="24"/>
        <v>3</v>
      </c>
      <c r="Q294" s="56">
        <v>3</v>
      </c>
      <c r="R294" s="59">
        <v>3</v>
      </c>
      <c r="S294" s="132">
        <f t="shared" si="29"/>
        <v>1</v>
      </c>
      <c r="T294" s="79">
        <v>1</v>
      </c>
      <c r="U294" s="80">
        <v>1</v>
      </c>
      <c r="V294" s="86">
        <v>0</v>
      </c>
      <c r="W294" s="125">
        <f t="shared" si="25"/>
        <v>26</v>
      </c>
      <c r="X294" s="126">
        <f t="shared" si="28"/>
        <v>16</v>
      </c>
      <c r="Y294" s="126"/>
      <c r="Z294" s="136" t="s">
        <v>100</v>
      </c>
      <c r="AA294" s="12" t="s">
        <v>310</v>
      </c>
      <c r="AC294" s="16" t="s">
        <v>213</v>
      </c>
      <c r="AD294" s="127">
        <v>3</v>
      </c>
      <c r="AE294" s="9" t="s">
        <v>386</v>
      </c>
      <c r="AF294" s="10" t="s">
        <v>344</v>
      </c>
    </row>
    <row r="295" spans="1:32" s="110" customFormat="1" ht="41.25" thickBot="1" x14ac:dyDescent="0.3">
      <c r="A295" s="10" t="s">
        <v>713</v>
      </c>
      <c r="B295" s="11" t="s">
        <v>726</v>
      </c>
      <c r="C295" s="60">
        <f t="shared" si="26"/>
        <v>3</v>
      </c>
      <c r="D295" s="46">
        <v>2</v>
      </c>
      <c r="E295" s="30">
        <v>1</v>
      </c>
      <c r="F295" s="30">
        <v>2</v>
      </c>
      <c r="G295" s="30">
        <v>1</v>
      </c>
      <c r="H295" s="30">
        <v>1</v>
      </c>
      <c r="I295" s="31">
        <v>1</v>
      </c>
      <c r="J295" s="30">
        <v>3</v>
      </c>
      <c r="K295" s="50">
        <v>3</v>
      </c>
      <c r="L295" s="61">
        <f t="shared" si="27"/>
        <v>1</v>
      </c>
      <c r="M295" s="133">
        <v>0</v>
      </c>
      <c r="N295" s="134">
        <v>1</v>
      </c>
      <c r="O295" s="135">
        <v>2</v>
      </c>
      <c r="P295" s="131">
        <f t="shared" si="24"/>
        <v>3</v>
      </c>
      <c r="Q295" s="56">
        <v>3</v>
      </c>
      <c r="R295" s="59">
        <v>3</v>
      </c>
      <c r="S295" s="132">
        <f t="shared" si="29"/>
        <v>1</v>
      </c>
      <c r="T295" s="79">
        <v>1</v>
      </c>
      <c r="U295" s="80">
        <v>1</v>
      </c>
      <c r="V295" s="86">
        <v>0</v>
      </c>
      <c r="W295" s="125">
        <f t="shared" si="25"/>
        <v>25</v>
      </c>
      <c r="X295" s="126">
        <f t="shared" si="28"/>
        <v>14</v>
      </c>
      <c r="Y295" s="137"/>
      <c r="Z295" s="149" t="s">
        <v>730</v>
      </c>
      <c r="AA295" s="9" t="s">
        <v>726</v>
      </c>
      <c r="AC295" s="16" t="s">
        <v>709</v>
      </c>
      <c r="AD295" s="127">
        <v>2</v>
      </c>
      <c r="AE295" s="9" t="s">
        <v>109</v>
      </c>
      <c r="AF295" s="10" t="s">
        <v>90</v>
      </c>
    </row>
    <row r="296" spans="1:32" s="110" customFormat="1" ht="67.5" x14ac:dyDescent="0.25">
      <c r="A296" s="10" t="s">
        <v>213</v>
      </c>
      <c r="B296" s="11" t="s">
        <v>212</v>
      </c>
      <c r="C296" s="60">
        <f t="shared" si="26"/>
        <v>2</v>
      </c>
      <c r="D296" s="46">
        <v>1</v>
      </c>
      <c r="E296" s="30">
        <v>0</v>
      </c>
      <c r="F296" s="30">
        <v>0</v>
      </c>
      <c r="G296" s="30">
        <v>0</v>
      </c>
      <c r="H296" s="30">
        <v>0</v>
      </c>
      <c r="I296" s="31">
        <v>1</v>
      </c>
      <c r="J296" s="30">
        <v>1</v>
      </c>
      <c r="K296" s="50">
        <v>2</v>
      </c>
      <c r="L296" s="61">
        <f t="shared" si="27"/>
        <v>1</v>
      </c>
      <c r="M296" s="133">
        <v>0</v>
      </c>
      <c r="N296" s="134">
        <v>1</v>
      </c>
      <c r="O296" s="135">
        <v>3</v>
      </c>
      <c r="P296" s="131">
        <f t="shared" si="24"/>
        <v>1</v>
      </c>
      <c r="Q296" s="56">
        <v>1</v>
      </c>
      <c r="R296" s="59">
        <v>1</v>
      </c>
      <c r="S296" s="132">
        <f t="shared" si="29"/>
        <v>2</v>
      </c>
      <c r="T296" s="79">
        <v>1</v>
      </c>
      <c r="U296" s="80">
        <v>2</v>
      </c>
      <c r="V296" s="86">
        <v>2</v>
      </c>
      <c r="W296" s="125">
        <f t="shared" si="25"/>
        <v>16</v>
      </c>
      <c r="X296" s="126">
        <f t="shared" si="28"/>
        <v>5</v>
      </c>
      <c r="Y296" s="126"/>
      <c r="Z296" s="150" t="s">
        <v>731</v>
      </c>
      <c r="AA296" s="9" t="s">
        <v>212</v>
      </c>
      <c r="AC296" s="16" t="s">
        <v>716</v>
      </c>
      <c r="AD296" s="127">
        <v>1</v>
      </c>
      <c r="AE296" s="12" t="s">
        <v>175</v>
      </c>
      <c r="AF296" s="13" t="s">
        <v>159</v>
      </c>
    </row>
    <row r="297" spans="1:32" s="110" customFormat="1" ht="41.25" thickBot="1" x14ac:dyDescent="0.3">
      <c r="A297" s="10" t="s">
        <v>709</v>
      </c>
      <c r="B297" s="11" t="s">
        <v>708</v>
      </c>
      <c r="C297" s="60">
        <f t="shared" si="26"/>
        <v>2</v>
      </c>
      <c r="D297" s="46">
        <v>1</v>
      </c>
      <c r="E297" s="30">
        <v>1</v>
      </c>
      <c r="F297" s="30">
        <v>1</v>
      </c>
      <c r="G297" s="30">
        <v>1</v>
      </c>
      <c r="H297" s="30">
        <v>1</v>
      </c>
      <c r="I297" s="31">
        <v>2</v>
      </c>
      <c r="J297" s="30">
        <v>2</v>
      </c>
      <c r="K297" s="50">
        <v>2</v>
      </c>
      <c r="L297" s="61">
        <f t="shared" si="27"/>
        <v>1</v>
      </c>
      <c r="M297" s="133">
        <v>0</v>
      </c>
      <c r="N297" s="134">
        <v>1</v>
      </c>
      <c r="O297" s="135">
        <v>2</v>
      </c>
      <c r="P297" s="131">
        <f t="shared" si="24"/>
        <v>1</v>
      </c>
      <c r="Q297" s="56">
        <v>1</v>
      </c>
      <c r="R297" s="59">
        <v>1</v>
      </c>
      <c r="S297" s="132">
        <f t="shared" si="29"/>
        <v>1</v>
      </c>
      <c r="T297" s="79">
        <v>1</v>
      </c>
      <c r="U297" s="80">
        <v>1</v>
      </c>
      <c r="V297" s="86">
        <v>0</v>
      </c>
      <c r="W297" s="125">
        <f t="shared" si="25"/>
        <v>18</v>
      </c>
      <c r="X297" s="126">
        <f t="shared" si="28"/>
        <v>11</v>
      </c>
      <c r="Y297" s="126"/>
      <c r="Z297" s="136" t="s">
        <v>732</v>
      </c>
      <c r="AA297" s="9" t="s">
        <v>708</v>
      </c>
      <c r="AC297" s="16" t="s">
        <v>644</v>
      </c>
      <c r="AD297" s="127">
        <v>2</v>
      </c>
      <c r="AE297" s="9" t="s">
        <v>557</v>
      </c>
      <c r="AF297" s="10" t="s">
        <v>534</v>
      </c>
    </row>
    <row r="298" spans="1:32" s="110" customFormat="1" ht="27.75" thickBot="1" x14ac:dyDescent="0.3">
      <c r="A298" s="10" t="s">
        <v>716</v>
      </c>
      <c r="B298" s="11" t="s">
        <v>728</v>
      </c>
      <c r="C298" s="60">
        <f t="shared" si="26"/>
        <v>3</v>
      </c>
      <c r="D298" s="46">
        <v>1</v>
      </c>
      <c r="E298" s="30">
        <v>2</v>
      </c>
      <c r="F298" s="30">
        <v>3</v>
      </c>
      <c r="G298" s="30">
        <v>2</v>
      </c>
      <c r="H298" s="30">
        <v>1</v>
      </c>
      <c r="I298" s="31">
        <v>1</v>
      </c>
      <c r="J298" s="30">
        <v>2</v>
      </c>
      <c r="K298" s="50">
        <v>3</v>
      </c>
      <c r="L298" s="61">
        <f t="shared" si="27"/>
        <v>1</v>
      </c>
      <c r="M298" s="133">
        <v>0</v>
      </c>
      <c r="N298" s="134">
        <v>1</v>
      </c>
      <c r="O298" s="135">
        <v>1</v>
      </c>
      <c r="P298" s="131">
        <f t="shared" si="24"/>
        <v>3</v>
      </c>
      <c r="Q298" s="56">
        <v>3</v>
      </c>
      <c r="R298" s="59">
        <v>2</v>
      </c>
      <c r="S298" s="132">
        <f t="shared" si="29"/>
        <v>1</v>
      </c>
      <c r="T298" s="79">
        <v>1</v>
      </c>
      <c r="U298" s="80">
        <v>1</v>
      </c>
      <c r="V298" s="86">
        <v>0</v>
      </c>
      <c r="W298" s="125">
        <f t="shared" si="25"/>
        <v>24</v>
      </c>
      <c r="X298" s="126">
        <f t="shared" si="28"/>
        <v>15</v>
      </c>
      <c r="Y298" s="126"/>
      <c r="Z298" s="136" t="s">
        <v>733</v>
      </c>
      <c r="AA298" s="9" t="s">
        <v>728</v>
      </c>
      <c r="AC298" s="120"/>
      <c r="AD298" s="121"/>
      <c r="AE298" s="12" t="s">
        <v>271</v>
      </c>
      <c r="AF298" s="13" t="s">
        <v>245</v>
      </c>
    </row>
    <row r="299" spans="1:32" s="110" customFormat="1" ht="27" x14ac:dyDescent="0.25">
      <c r="A299" s="10" t="s">
        <v>644</v>
      </c>
      <c r="B299" s="11" t="s">
        <v>643</v>
      </c>
      <c r="C299" s="60">
        <f t="shared" si="26"/>
        <v>3</v>
      </c>
      <c r="D299" s="46">
        <v>1.846153846</v>
      </c>
      <c r="E299" s="30">
        <v>2</v>
      </c>
      <c r="F299" s="30">
        <v>1</v>
      </c>
      <c r="G299" s="30">
        <v>1</v>
      </c>
      <c r="H299" s="30">
        <v>1</v>
      </c>
      <c r="I299" s="30">
        <v>2</v>
      </c>
      <c r="J299" s="30">
        <v>2.538461538</v>
      </c>
      <c r="K299" s="50">
        <v>3</v>
      </c>
      <c r="L299" s="61">
        <f t="shared" si="27"/>
        <v>2</v>
      </c>
      <c r="M299" s="133">
        <v>2</v>
      </c>
      <c r="N299" s="134">
        <v>2</v>
      </c>
      <c r="O299" s="135">
        <v>2</v>
      </c>
      <c r="P299" s="131">
        <f t="shared" si="24"/>
        <v>2</v>
      </c>
      <c r="Q299" s="56">
        <v>2</v>
      </c>
      <c r="R299" s="59">
        <v>2</v>
      </c>
      <c r="S299" s="132">
        <f t="shared" si="29"/>
        <v>2</v>
      </c>
      <c r="T299" s="79">
        <v>2</v>
      </c>
      <c r="U299" s="80">
        <v>1</v>
      </c>
      <c r="V299" s="86">
        <v>0</v>
      </c>
      <c r="W299" s="125">
        <f t="shared" si="25"/>
        <v>27.384615384</v>
      </c>
      <c r="X299" s="126">
        <f t="shared" si="28"/>
        <v>14.384615384</v>
      </c>
      <c r="Y299" s="126"/>
      <c r="Z299" s="136" t="s">
        <v>270</v>
      </c>
      <c r="AA299" s="9" t="s">
        <v>643</v>
      </c>
      <c r="AC299" s="83" t="s">
        <v>389</v>
      </c>
      <c r="AD299" s="144">
        <v>1</v>
      </c>
      <c r="AE299" s="9" t="s">
        <v>665</v>
      </c>
      <c r="AF299" s="10" t="s">
        <v>627</v>
      </c>
    </row>
    <row r="300" spans="1:32" s="110" customFormat="1" ht="40.5" x14ac:dyDescent="0.25">
      <c r="A300" s="37" t="s">
        <v>607</v>
      </c>
      <c r="B300" s="38" t="s">
        <v>606</v>
      </c>
      <c r="C300" s="39"/>
      <c r="D300" s="40"/>
      <c r="E300" s="40"/>
      <c r="F300" s="40"/>
      <c r="G300" s="40"/>
      <c r="H300" s="40"/>
      <c r="I300" s="40"/>
      <c r="J300" s="40"/>
      <c r="K300" s="40"/>
      <c r="L300" s="41"/>
      <c r="M300" s="122"/>
      <c r="N300" s="122"/>
      <c r="O300" s="122"/>
      <c r="P300" s="123"/>
      <c r="Q300" s="42"/>
      <c r="R300" s="42"/>
      <c r="S300" s="39"/>
      <c r="T300" s="43"/>
      <c r="U300" s="43"/>
      <c r="V300" s="73"/>
      <c r="W300" s="124"/>
      <c r="X300" s="125">
        <f t="shared" si="28"/>
        <v>0</v>
      </c>
      <c r="Y300" s="126"/>
      <c r="Z300" s="16" t="s">
        <v>734</v>
      </c>
      <c r="AA300" s="8"/>
      <c r="AC300" s="16" t="s">
        <v>325</v>
      </c>
      <c r="AD300" s="127">
        <v>1</v>
      </c>
      <c r="AE300" s="9" t="s">
        <v>672</v>
      </c>
      <c r="AF300" s="10" t="s">
        <v>631</v>
      </c>
    </row>
    <row r="301" spans="1:32" s="110" customFormat="1" ht="27" x14ac:dyDescent="0.25">
      <c r="A301" s="10" t="s">
        <v>389</v>
      </c>
      <c r="B301" s="11" t="s">
        <v>388</v>
      </c>
      <c r="C301" s="60">
        <f t="shared" si="26"/>
        <v>1</v>
      </c>
      <c r="D301" s="46">
        <v>1</v>
      </c>
      <c r="E301" s="31">
        <v>0</v>
      </c>
      <c r="F301" s="31">
        <v>0</v>
      </c>
      <c r="G301" s="31">
        <v>0</v>
      </c>
      <c r="H301" s="31">
        <v>0</v>
      </c>
      <c r="I301" s="31">
        <v>0</v>
      </c>
      <c r="J301" s="30">
        <v>0</v>
      </c>
      <c r="K301" s="51">
        <v>1</v>
      </c>
      <c r="L301" s="61">
        <f t="shared" si="27"/>
        <v>1</v>
      </c>
      <c r="M301" s="133">
        <v>1</v>
      </c>
      <c r="N301" s="134">
        <v>1</v>
      </c>
      <c r="O301" s="135">
        <v>1</v>
      </c>
      <c r="P301" s="131">
        <f t="shared" si="24"/>
        <v>2</v>
      </c>
      <c r="Q301" s="56">
        <v>2</v>
      </c>
      <c r="R301" s="59">
        <v>1</v>
      </c>
      <c r="S301" s="132">
        <f t="shared" si="29"/>
        <v>3</v>
      </c>
      <c r="T301" s="79">
        <v>1</v>
      </c>
      <c r="U301" s="80">
        <v>3</v>
      </c>
      <c r="V301" s="86">
        <v>0</v>
      </c>
      <c r="W301" s="125">
        <f t="shared" si="25"/>
        <v>12</v>
      </c>
      <c r="X301" s="126">
        <f t="shared" si="28"/>
        <v>2</v>
      </c>
      <c r="Y301" s="126"/>
      <c r="Z301" s="136" t="s">
        <v>266</v>
      </c>
      <c r="AA301" s="9" t="s">
        <v>388</v>
      </c>
      <c r="AC301" s="16" t="s">
        <v>328</v>
      </c>
      <c r="AD301" s="127">
        <v>1</v>
      </c>
      <c r="AE301" s="12" t="s">
        <v>710</v>
      </c>
      <c r="AF301" s="13" t="s">
        <v>681</v>
      </c>
    </row>
    <row r="302" spans="1:32" s="110" customFormat="1" ht="27" x14ac:dyDescent="0.25">
      <c r="A302" s="10" t="s">
        <v>325</v>
      </c>
      <c r="B302" s="11" t="s">
        <v>324</v>
      </c>
      <c r="C302" s="60">
        <f t="shared" si="26"/>
        <v>1</v>
      </c>
      <c r="D302" s="46">
        <v>0</v>
      </c>
      <c r="E302" s="31">
        <v>0</v>
      </c>
      <c r="F302" s="31">
        <v>0</v>
      </c>
      <c r="G302" s="31">
        <v>0</v>
      </c>
      <c r="H302" s="31">
        <v>0</v>
      </c>
      <c r="I302" s="31">
        <v>0</v>
      </c>
      <c r="J302" s="30">
        <v>0</v>
      </c>
      <c r="K302" s="51">
        <v>1</v>
      </c>
      <c r="L302" s="61">
        <f t="shared" si="27"/>
        <v>1</v>
      </c>
      <c r="M302" s="133">
        <v>1</v>
      </c>
      <c r="N302" s="134">
        <v>1</v>
      </c>
      <c r="O302" s="135">
        <v>1</v>
      </c>
      <c r="P302" s="131">
        <f t="shared" si="24"/>
        <v>1</v>
      </c>
      <c r="Q302" s="56">
        <v>1</v>
      </c>
      <c r="R302" s="59">
        <v>1</v>
      </c>
      <c r="S302" s="132">
        <f t="shared" si="29"/>
        <v>1</v>
      </c>
      <c r="T302" s="79">
        <v>1</v>
      </c>
      <c r="U302" s="80">
        <v>1</v>
      </c>
      <c r="V302" s="86">
        <v>0</v>
      </c>
      <c r="W302" s="125">
        <f t="shared" si="25"/>
        <v>8</v>
      </c>
      <c r="X302" s="126">
        <f t="shared" si="28"/>
        <v>1</v>
      </c>
      <c r="Y302" s="126"/>
      <c r="Z302" s="136" t="s">
        <v>671</v>
      </c>
      <c r="AA302" s="9" t="s">
        <v>324</v>
      </c>
      <c r="AC302" s="16" t="s">
        <v>385</v>
      </c>
      <c r="AD302" s="127">
        <v>1</v>
      </c>
      <c r="AE302" s="8" t="s">
        <v>685</v>
      </c>
      <c r="AF302" s="1" t="s">
        <v>684</v>
      </c>
    </row>
    <row r="303" spans="1:32" s="110" customFormat="1" x14ac:dyDescent="0.25">
      <c r="A303" s="10" t="s">
        <v>328</v>
      </c>
      <c r="B303" s="11" t="s">
        <v>327</v>
      </c>
      <c r="C303" s="60">
        <f t="shared" si="26"/>
        <v>1</v>
      </c>
      <c r="D303" s="46">
        <v>0</v>
      </c>
      <c r="E303" s="31">
        <v>0</v>
      </c>
      <c r="F303" s="31">
        <v>0</v>
      </c>
      <c r="G303" s="31">
        <v>0</v>
      </c>
      <c r="H303" s="31">
        <v>0</v>
      </c>
      <c r="I303" s="31">
        <v>0</v>
      </c>
      <c r="J303" s="30">
        <v>0</v>
      </c>
      <c r="K303" s="51">
        <v>1</v>
      </c>
      <c r="L303" s="61">
        <f t="shared" si="27"/>
        <v>1</v>
      </c>
      <c r="M303" s="133">
        <v>1</v>
      </c>
      <c r="N303" s="134">
        <v>1</v>
      </c>
      <c r="O303" s="135">
        <v>1</v>
      </c>
      <c r="P303" s="131">
        <f t="shared" si="24"/>
        <v>1</v>
      </c>
      <c r="Q303" s="56">
        <v>1</v>
      </c>
      <c r="R303" s="59">
        <v>1</v>
      </c>
      <c r="S303" s="132">
        <f t="shared" si="29"/>
        <v>1</v>
      </c>
      <c r="T303" s="79">
        <v>1</v>
      </c>
      <c r="U303" s="80">
        <v>1</v>
      </c>
      <c r="V303" s="86">
        <v>0</v>
      </c>
      <c r="W303" s="125">
        <f t="shared" si="25"/>
        <v>8</v>
      </c>
      <c r="X303" s="126">
        <f t="shared" si="28"/>
        <v>1</v>
      </c>
      <c r="Y303" s="126"/>
      <c r="Z303" s="136" t="s">
        <v>252</v>
      </c>
      <c r="AA303" s="9" t="s">
        <v>327</v>
      </c>
      <c r="AC303" s="16" t="s">
        <v>483</v>
      </c>
      <c r="AD303" s="127">
        <v>1</v>
      </c>
      <c r="AE303" s="9" t="s">
        <v>704</v>
      </c>
      <c r="AF303" s="10" t="s">
        <v>674</v>
      </c>
    </row>
    <row r="304" spans="1:32" s="110" customFormat="1" x14ac:dyDescent="0.25">
      <c r="A304" s="10" t="s">
        <v>385</v>
      </c>
      <c r="B304" s="11" t="s">
        <v>384</v>
      </c>
      <c r="C304" s="60">
        <f t="shared" si="26"/>
        <v>2</v>
      </c>
      <c r="D304" s="46">
        <v>2</v>
      </c>
      <c r="E304" s="31">
        <v>0</v>
      </c>
      <c r="F304" s="31">
        <v>0</v>
      </c>
      <c r="G304" s="31">
        <v>0</v>
      </c>
      <c r="H304" s="31">
        <v>0</v>
      </c>
      <c r="I304" s="31">
        <v>0</v>
      </c>
      <c r="J304" s="30">
        <v>0</v>
      </c>
      <c r="K304" s="51">
        <v>1</v>
      </c>
      <c r="L304" s="61">
        <f t="shared" si="27"/>
        <v>3</v>
      </c>
      <c r="M304" s="133">
        <v>3</v>
      </c>
      <c r="N304" s="134">
        <v>1</v>
      </c>
      <c r="O304" s="135">
        <v>1</v>
      </c>
      <c r="P304" s="131">
        <f t="shared" si="24"/>
        <v>1</v>
      </c>
      <c r="Q304" s="56">
        <v>1</v>
      </c>
      <c r="R304" s="59">
        <v>1</v>
      </c>
      <c r="S304" s="132">
        <f t="shared" si="29"/>
        <v>3</v>
      </c>
      <c r="T304" s="79">
        <v>1</v>
      </c>
      <c r="U304" s="80">
        <v>3</v>
      </c>
      <c r="V304" s="86">
        <v>0</v>
      </c>
      <c r="W304" s="125">
        <f t="shared" si="25"/>
        <v>14</v>
      </c>
      <c r="X304" s="126">
        <f t="shared" si="28"/>
        <v>3</v>
      </c>
      <c r="Y304" s="126"/>
      <c r="Z304" s="16" t="s">
        <v>646</v>
      </c>
      <c r="AA304" s="9" t="s">
        <v>384</v>
      </c>
      <c r="AC304" s="16" t="s">
        <v>224</v>
      </c>
      <c r="AD304" s="127">
        <v>1</v>
      </c>
      <c r="AE304" s="8" t="s">
        <v>464</v>
      </c>
      <c r="AF304" s="1" t="s">
        <v>463</v>
      </c>
    </row>
    <row r="305" spans="1:32" s="110" customFormat="1" ht="40.5" x14ac:dyDescent="0.25">
      <c r="A305" s="10" t="s">
        <v>483</v>
      </c>
      <c r="B305" s="11" t="s">
        <v>482</v>
      </c>
      <c r="C305" s="60">
        <f t="shared" si="26"/>
        <v>2</v>
      </c>
      <c r="D305" s="46">
        <v>2</v>
      </c>
      <c r="E305" s="31">
        <v>0</v>
      </c>
      <c r="F305" s="31">
        <v>1</v>
      </c>
      <c r="G305" s="31">
        <v>0</v>
      </c>
      <c r="H305" s="31">
        <v>0</v>
      </c>
      <c r="I305" s="31">
        <v>1</v>
      </c>
      <c r="J305" s="30">
        <v>0</v>
      </c>
      <c r="K305" s="51">
        <v>2</v>
      </c>
      <c r="L305" s="61">
        <f t="shared" si="27"/>
        <v>1</v>
      </c>
      <c r="M305" s="133">
        <v>1</v>
      </c>
      <c r="N305" s="134">
        <v>1</v>
      </c>
      <c r="O305" s="135">
        <v>1</v>
      </c>
      <c r="P305" s="131">
        <f t="shared" si="24"/>
        <v>2</v>
      </c>
      <c r="Q305" s="56">
        <v>2</v>
      </c>
      <c r="R305" s="59">
        <v>1</v>
      </c>
      <c r="S305" s="132">
        <f t="shared" si="29"/>
        <v>1</v>
      </c>
      <c r="T305" s="79">
        <v>1</v>
      </c>
      <c r="U305" s="80">
        <v>1</v>
      </c>
      <c r="V305" s="86">
        <v>0</v>
      </c>
      <c r="W305" s="125">
        <f t="shared" si="25"/>
        <v>14</v>
      </c>
      <c r="X305" s="126">
        <f t="shared" si="28"/>
        <v>6</v>
      </c>
      <c r="Y305" s="126"/>
      <c r="Z305" s="16"/>
      <c r="AA305" s="9" t="s">
        <v>482</v>
      </c>
      <c r="AC305" s="16" t="s">
        <v>723</v>
      </c>
      <c r="AD305" s="127">
        <v>1</v>
      </c>
      <c r="AE305" s="9" t="s">
        <v>700</v>
      </c>
      <c r="AF305" s="10" t="s">
        <v>669</v>
      </c>
    </row>
    <row r="306" spans="1:32" s="110" customFormat="1" ht="40.5" x14ac:dyDescent="0.25">
      <c r="A306" s="10" t="s">
        <v>224</v>
      </c>
      <c r="B306" s="11" t="s">
        <v>223</v>
      </c>
      <c r="C306" s="60">
        <f t="shared" si="26"/>
        <v>2</v>
      </c>
      <c r="D306" s="46">
        <v>2</v>
      </c>
      <c r="E306" s="31">
        <v>0</v>
      </c>
      <c r="F306" s="31">
        <v>0</v>
      </c>
      <c r="G306" s="31">
        <v>0</v>
      </c>
      <c r="H306" s="31">
        <v>0</v>
      </c>
      <c r="I306" s="31">
        <v>0</v>
      </c>
      <c r="J306" s="30">
        <v>0</v>
      </c>
      <c r="K306" s="51">
        <v>2</v>
      </c>
      <c r="L306" s="61">
        <f t="shared" si="27"/>
        <v>3</v>
      </c>
      <c r="M306" s="133">
        <v>3</v>
      </c>
      <c r="N306" s="134">
        <v>1</v>
      </c>
      <c r="O306" s="135">
        <v>1</v>
      </c>
      <c r="P306" s="131">
        <f t="shared" si="24"/>
        <v>1</v>
      </c>
      <c r="Q306" s="56">
        <v>1</v>
      </c>
      <c r="R306" s="59">
        <v>1</v>
      </c>
      <c r="S306" s="132">
        <f t="shared" si="29"/>
        <v>1</v>
      </c>
      <c r="T306" s="79">
        <v>1</v>
      </c>
      <c r="U306" s="80">
        <v>1</v>
      </c>
      <c r="V306" s="86">
        <v>0</v>
      </c>
      <c r="W306" s="125">
        <f t="shared" si="25"/>
        <v>13</v>
      </c>
      <c r="X306" s="126">
        <f t="shared" si="28"/>
        <v>4</v>
      </c>
      <c r="Y306" s="155"/>
      <c r="AA306" s="9" t="s">
        <v>223</v>
      </c>
      <c r="AC306" s="16" t="s">
        <v>636</v>
      </c>
      <c r="AD306" s="127">
        <v>1</v>
      </c>
      <c r="AE306" s="9" t="s">
        <v>722</v>
      </c>
      <c r="AF306" s="10" t="s">
        <v>702</v>
      </c>
    </row>
    <row r="307" spans="1:32" s="110" customFormat="1" x14ac:dyDescent="0.25">
      <c r="A307" s="10" t="s">
        <v>723</v>
      </c>
      <c r="B307" s="11" t="s">
        <v>735</v>
      </c>
      <c r="C307" s="60">
        <f t="shared" si="26"/>
        <v>2</v>
      </c>
      <c r="D307" s="46">
        <v>2</v>
      </c>
      <c r="E307" s="31">
        <v>0</v>
      </c>
      <c r="F307" s="31">
        <v>0</v>
      </c>
      <c r="G307" s="31">
        <v>0</v>
      </c>
      <c r="H307" s="31">
        <v>0</v>
      </c>
      <c r="I307" s="31">
        <v>0</v>
      </c>
      <c r="J307" s="30">
        <v>0</v>
      </c>
      <c r="K307" s="51">
        <v>1</v>
      </c>
      <c r="L307" s="61">
        <f t="shared" si="27"/>
        <v>1</v>
      </c>
      <c r="M307" s="133">
        <v>1</v>
      </c>
      <c r="N307" s="134">
        <v>1</v>
      </c>
      <c r="O307" s="135">
        <v>1</v>
      </c>
      <c r="P307" s="131">
        <f t="shared" si="24"/>
        <v>1</v>
      </c>
      <c r="Q307" s="56">
        <v>1</v>
      </c>
      <c r="R307" s="59">
        <v>1</v>
      </c>
      <c r="S307" s="132">
        <f t="shared" si="29"/>
        <v>3</v>
      </c>
      <c r="T307" s="79">
        <v>1</v>
      </c>
      <c r="U307" s="80">
        <v>3</v>
      </c>
      <c r="V307" s="86">
        <v>0</v>
      </c>
      <c r="W307" s="125">
        <f t="shared" si="25"/>
        <v>12</v>
      </c>
      <c r="X307" s="126">
        <f t="shared" si="28"/>
        <v>3</v>
      </c>
      <c r="Y307" s="155"/>
      <c r="AA307" s="9" t="s">
        <v>735</v>
      </c>
      <c r="AC307" s="16" t="s">
        <v>641</v>
      </c>
      <c r="AD307" s="127">
        <v>1</v>
      </c>
      <c r="AE307" s="9" t="s">
        <v>721</v>
      </c>
      <c r="AF307" s="10" t="s">
        <v>699</v>
      </c>
    </row>
    <row r="308" spans="1:32" s="110" customFormat="1" ht="27" x14ac:dyDescent="0.25">
      <c r="A308" s="10" t="s">
        <v>636</v>
      </c>
      <c r="B308" s="11" t="s">
        <v>635</v>
      </c>
      <c r="C308" s="60">
        <f t="shared" si="26"/>
        <v>1</v>
      </c>
      <c r="D308" s="46">
        <v>1</v>
      </c>
      <c r="E308" s="31">
        <v>0</v>
      </c>
      <c r="F308" s="31">
        <v>0</v>
      </c>
      <c r="G308" s="31">
        <v>0</v>
      </c>
      <c r="H308" s="31">
        <v>0</v>
      </c>
      <c r="I308" s="31">
        <v>0</v>
      </c>
      <c r="J308" s="30">
        <v>0</v>
      </c>
      <c r="K308" s="51">
        <v>1</v>
      </c>
      <c r="L308" s="61">
        <f t="shared" si="27"/>
        <v>1</v>
      </c>
      <c r="M308" s="133">
        <v>1</v>
      </c>
      <c r="N308" s="134">
        <v>1</v>
      </c>
      <c r="O308" s="135">
        <v>1</v>
      </c>
      <c r="P308" s="131">
        <f t="shared" si="24"/>
        <v>1</v>
      </c>
      <c r="Q308" s="56">
        <v>1</v>
      </c>
      <c r="R308" s="59">
        <v>1</v>
      </c>
      <c r="S308" s="132">
        <f t="shared" si="29"/>
        <v>3</v>
      </c>
      <c r="T308" s="79">
        <v>1</v>
      </c>
      <c r="U308" s="80">
        <v>3</v>
      </c>
      <c r="V308" s="86">
        <v>0</v>
      </c>
      <c r="W308" s="125">
        <f t="shared" si="25"/>
        <v>11</v>
      </c>
      <c r="X308" s="126">
        <f t="shared" si="28"/>
        <v>2</v>
      </c>
      <c r="Y308" s="155"/>
      <c r="AA308" s="9" t="s">
        <v>635</v>
      </c>
      <c r="AC308" s="16" t="s">
        <v>689</v>
      </c>
      <c r="AD308" s="127">
        <v>1</v>
      </c>
      <c r="AE308" s="9" t="s">
        <v>724</v>
      </c>
      <c r="AF308" s="10" t="s">
        <v>705</v>
      </c>
    </row>
    <row r="309" spans="1:32" s="110" customFormat="1" x14ac:dyDescent="0.25">
      <c r="A309" s="10" t="s">
        <v>641</v>
      </c>
      <c r="B309" s="11" t="s">
        <v>640</v>
      </c>
      <c r="C309" s="60">
        <f t="shared" si="26"/>
        <v>1</v>
      </c>
      <c r="D309" s="46">
        <v>1</v>
      </c>
      <c r="E309" s="31">
        <v>0</v>
      </c>
      <c r="F309" s="31">
        <v>0</v>
      </c>
      <c r="G309" s="31">
        <v>0</v>
      </c>
      <c r="H309" s="31">
        <v>0</v>
      </c>
      <c r="I309" s="31">
        <v>0</v>
      </c>
      <c r="J309" s="30">
        <v>0</v>
      </c>
      <c r="K309" s="51">
        <v>1</v>
      </c>
      <c r="L309" s="61">
        <f t="shared" si="27"/>
        <v>1</v>
      </c>
      <c r="M309" s="133">
        <v>1</v>
      </c>
      <c r="N309" s="134">
        <v>1</v>
      </c>
      <c r="O309" s="135">
        <v>1</v>
      </c>
      <c r="P309" s="131">
        <f t="shared" si="24"/>
        <v>1</v>
      </c>
      <c r="Q309" s="56">
        <v>1</v>
      </c>
      <c r="R309" s="59">
        <v>1</v>
      </c>
      <c r="S309" s="132">
        <f t="shared" si="29"/>
        <v>1</v>
      </c>
      <c r="T309" s="79">
        <v>1</v>
      </c>
      <c r="U309" s="80">
        <v>1</v>
      </c>
      <c r="V309" s="86">
        <v>0</v>
      </c>
      <c r="W309" s="125">
        <f t="shared" si="25"/>
        <v>9</v>
      </c>
      <c r="X309" s="126">
        <f t="shared" si="28"/>
        <v>2</v>
      </c>
      <c r="Y309" s="155"/>
      <c r="AA309" s="9" t="s">
        <v>640</v>
      </c>
      <c r="AC309" s="16" t="s">
        <v>180</v>
      </c>
      <c r="AD309" s="127">
        <v>1</v>
      </c>
      <c r="AE309" s="12" t="s">
        <v>725</v>
      </c>
      <c r="AF309" s="13" t="s">
        <v>707</v>
      </c>
    </row>
    <row r="310" spans="1:32" s="110" customFormat="1" ht="40.5" x14ac:dyDescent="0.25">
      <c r="A310" s="10" t="s">
        <v>689</v>
      </c>
      <c r="B310" s="11" t="s">
        <v>688</v>
      </c>
      <c r="C310" s="60">
        <f t="shared" si="26"/>
        <v>1</v>
      </c>
      <c r="D310" s="46">
        <v>0</v>
      </c>
      <c r="E310" s="31">
        <v>0</v>
      </c>
      <c r="F310" s="31">
        <v>0</v>
      </c>
      <c r="G310" s="31">
        <v>0</v>
      </c>
      <c r="H310" s="31">
        <v>0</v>
      </c>
      <c r="I310" s="31">
        <v>0</v>
      </c>
      <c r="J310" s="30">
        <v>0</v>
      </c>
      <c r="K310" s="51">
        <v>1</v>
      </c>
      <c r="L310" s="61">
        <f t="shared" si="27"/>
        <v>1</v>
      </c>
      <c r="M310" s="133">
        <v>1</v>
      </c>
      <c r="N310" s="134">
        <v>1</v>
      </c>
      <c r="O310" s="135">
        <v>1</v>
      </c>
      <c r="P310" s="131">
        <f t="shared" si="24"/>
        <v>1</v>
      </c>
      <c r="Q310" s="56">
        <v>1</v>
      </c>
      <c r="R310" s="59">
        <v>1</v>
      </c>
      <c r="S310" s="132">
        <f t="shared" si="29"/>
        <v>1</v>
      </c>
      <c r="T310" s="79">
        <v>1</v>
      </c>
      <c r="U310" s="80">
        <v>1</v>
      </c>
      <c r="V310" s="86">
        <v>0</v>
      </c>
      <c r="W310" s="125">
        <f t="shared" si="25"/>
        <v>8</v>
      </c>
      <c r="X310" s="126">
        <f t="shared" si="28"/>
        <v>1</v>
      </c>
      <c r="Y310" s="155"/>
      <c r="AA310" s="9" t="s">
        <v>688</v>
      </c>
      <c r="AC310" s="16" t="s">
        <v>228</v>
      </c>
      <c r="AD310" s="127">
        <v>1</v>
      </c>
      <c r="AE310" s="8" t="s">
        <v>718</v>
      </c>
      <c r="AF310" s="1" t="s">
        <v>717</v>
      </c>
    </row>
    <row r="311" spans="1:32" s="110" customFormat="1" ht="27" x14ac:dyDescent="0.25">
      <c r="A311" s="10" t="s">
        <v>180</v>
      </c>
      <c r="B311" s="11" t="s">
        <v>179</v>
      </c>
      <c r="C311" s="60">
        <f t="shared" si="26"/>
        <v>2</v>
      </c>
      <c r="D311" s="46">
        <v>2</v>
      </c>
      <c r="E311" s="31">
        <v>1</v>
      </c>
      <c r="F311" s="31">
        <v>1</v>
      </c>
      <c r="G311" s="31">
        <v>1</v>
      </c>
      <c r="H311" s="31">
        <v>0</v>
      </c>
      <c r="I311" s="31">
        <v>1</v>
      </c>
      <c r="J311" s="30">
        <v>0</v>
      </c>
      <c r="K311" s="51">
        <v>2</v>
      </c>
      <c r="L311" s="61">
        <f t="shared" si="27"/>
        <v>1</v>
      </c>
      <c r="M311" s="133">
        <v>1</v>
      </c>
      <c r="N311" s="134">
        <v>1</v>
      </c>
      <c r="O311" s="135">
        <v>1</v>
      </c>
      <c r="P311" s="131">
        <f t="shared" si="24"/>
        <v>2</v>
      </c>
      <c r="Q311" s="56">
        <v>2</v>
      </c>
      <c r="R311" s="59">
        <v>1</v>
      </c>
      <c r="S311" s="132">
        <f t="shared" si="29"/>
        <v>1</v>
      </c>
      <c r="T311" s="79">
        <v>1</v>
      </c>
      <c r="U311" s="80">
        <v>1</v>
      </c>
      <c r="V311" s="86">
        <v>0</v>
      </c>
      <c r="W311" s="125">
        <f t="shared" si="25"/>
        <v>16</v>
      </c>
      <c r="X311" s="126">
        <f t="shared" si="28"/>
        <v>8</v>
      </c>
      <c r="Y311" s="155"/>
      <c r="AA311" s="9" t="s">
        <v>179</v>
      </c>
      <c r="AC311" s="16" t="s">
        <v>490</v>
      </c>
      <c r="AD311" s="127">
        <v>1</v>
      </c>
      <c r="AE311" s="9" t="s">
        <v>246</v>
      </c>
      <c r="AF311" s="10" t="s">
        <v>214</v>
      </c>
    </row>
    <row r="312" spans="1:32" s="110" customFormat="1" ht="40.5" x14ac:dyDescent="0.25">
      <c r="A312" s="10" t="s">
        <v>228</v>
      </c>
      <c r="B312" s="11" t="s">
        <v>227</v>
      </c>
      <c r="C312" s="60">
        <f t="shared" si="26"/>
        <v>1</v>
      </c>
      <c r="D312" s="46">
        <v>1</v>
      </c>
      <c r="E312" s="31">
        <v>0</v>
      </c>
      <c r="F312" s="31">
        <v>0</v>
      </c>
      <c r="G312" s="31">
        <v>0</v>
      </c>
      <c r="H312" s="31">
        <v>0</v>
      </c>
      <c r="I312" s="31">
        <v>0</v>
      </c>
      <c r="J312" s="30">
        <v>0</v>
      </c>
      <c r="K312" s="51">
        <v>1</v>
      </c>
      <c r="L312" s="61">
        <f t="shared" si="27"/>
        <v>1</v>
      </c>
      <c r="M312" s="133">
        <v>0</v>
      </c>
      <c r="N312" s="134">
        <v>1</v>
      </c>
      <c r="O312" s="135">
        <v>1</v>
      </c>
      <c r="P312" s="131">
        <f t="shared" si="24"/>
        <v>1</v>
      </c>
      <c r="Q312" s="56">
        <v>1</v>
      </c>
      <c r="R312" s="59">
        <v>1</v>
      </c>
      <c r="S312" s="132">
        <f t="shared" si="29"/>
        <v>3</v>
      </c>
      <c r="T312" s="79">
        <v>1</v>
      </c>
      <c r="U312" s="80">
        <v>3</v>
      </c>
      <c r="V312" s="86">
        <v>0</v>
      </c>
      <c r="W312" s="125">
        <f t="shared" si="25"/>
        <v>10</v>
      </c>
      <c r="X312" s="126">
        <f t="shared" si="28"/>
        <v>2</v>
      </c>
      <c r="Y312" s="155"/>
      <c r="AA312" s="9" t="s">
        <v>227</v>
      </c>
      <c r="AC312" s="136" t="s">
        <v>720</v>
      </c>
      <c r="AD312" s="127">
        <v>1</v>
      </c>
      <c r="AE312" s="12" t="s">
        <v>113</v>
      </c>
      <c r="AF312" s="13" t="s">
        <v>93</v>
      </c>
    </row>
    <row r="313" spans="1:32" s="110" customFormat="1" ht="15.75" thickBot="1" x14ac:dyDescent="0.3">
      <c r="A313" s="10" t="s">
        <v>490</v>
      </c>
      <c r="B313" s="11" t="s">
        <v>489</v>
      </c>
      <c r="C313" s="60">
        <f t="shared" si="26"/>
        <v>1</v>
      </c>
      <c r="D313" s="46">
        <v>0</v>
      </c>
      <c r="E313" s="31">
        <v>0</v>
      </c>
      <c r="F313" s="31">
        <v>0</v>
      </c>
      <c r="G313" s="31">
        <v>0</v>
      </c>
      <c r="H313" s="31">
        <v>0</v>
      </c>
      <c r="I313" s="31">
        <v>0</v>
      </c>
      <c r="J313" s="30">
        <v>0</v>
      </c>
      <c r="K313" s="51">
        <v>1</v>
      </c>
      <c r="L313" s="61">
        <f t="shared" si="27"/>
        <v>1</v>
      </c>
      <c r="M313" s="133">
        <v>0</v>
      </c>
      <c r="N313" s="134">
        <v>1</v>
      </c>
      <c r="O313" s="135">
        <v>1</v>
      </c>
      <c r="P313" s="131">
        <f t="shared" si="24"/>
        <v>1</v>
      </c>
      <c r="Q313" s="56">
        <v>1</v>
      </c>
      <c r="R313" s="59">
        <v>1</v>
      </c>
      <c r="S313" s="132">
        <f t="shared" si="29"/>
        <v>1</v>
      </c>
      <c r="T313" s="79">
        <v>1</v>
      </c>
      <c r="U313" s="80">
        <v>1</v>
      </c>
      <c r="V313" s="86">
        <v>0</v>
      </c>
      <c r="W313" s="125">
        <f t="shared" si="25"/>
        <v>7</v>
      </c>
      <c r="X313" s="126">
        <f t="shared" si="28"/>
        <v>1</v>
      </c>
      <c r="Y313" s="155"/>
      <c r="AA313" s="9" t="s">
        <v>489</v>
      </c>
      <c r="AC313" s="16" t="s">
        <v>648</v>
      </c>
      <c r="AD313" s="127"/>
      <c r="AE313" s="12" t="s">
        <v>736</v>
      </c>
      <c r="AF313" s="13" t="s">
        <v>729</v>
      </c>
    </row>
    <row r="314" spans="1:32" s="110" customFormat="1" ht="27.75" thickBot="1" x14ac:dyDescent="0.3">
      <c r="A314" s="13" t="s">
        <v>720</v>
      </c>
      <c r="B314" s="14" t="s">
        <v>719</v>
      </c>
      <c r="C314" s="60">
        <f t="shared" si="26"/>
        <v>1</v>
      </c>
      <c r="D314" s="46">
        <v>0</v>
      </c>
      <c r="E314" s="31">
        <v>0</v>
      </c>
      <c r="F314" s="31">
        <v>0</v>
      </c>
      <c r="G314" s="31">
        <v>0</v>
      </c>
      <c r="H314" s="31">
        <v>0</v>
      </c>
      <c r="I314" s="31">
        <v>1</v>
      </c>
      <c r="J314" s="30">
        <v>0</v>
      </c>
      <c r="K314" s="51">
        <v>1</v>
      </c>
      <c r="L314" s="61">
        <f t="shared" si="27"/>
        <v>1</v>
      </c>
      <c r="M314" s="133">
        <v>0</v>
      </c>
      <c r="N314" s="134">
        <v>1</v>
      </c>
      <c r="O314" s="135">
        <v>1</v>
      </c>
      <c r="P314" s="131">
        <f t="shared" si="24"/>
        <v>1</v>
      </c>
      <c r="Q314" s="56">
        <v>1</v>
      </c>
      <c r="R314" s="59">
        <v>1</v>
      </c>
      <c r="S314" s="132">
        <f t="shared" si="29"/>
        <v>1</v>
      </c>
      <c r="T314" s="79">
        <v>1</v>
      </c>
      <c r="U314" s="80">
        <v>1</v>
      </c>
      <c r="V314" s="86">
        <v>0</v>
      </c>
      <c r="W314" s="125">
        <f t="shared" si="25"/>
        <v>8</v>
      </c>
      <c r="X314" s="126">
        <f t="shared" si="28"/>
        <v>2</v>
      </c>
      <c r="Y314" s="155"/>
      <c r="AA314" s="12" t="s">
        <v>719</v>
      </c>
      <c r="AC314" s="120"/>
      <c r="AD314" s="121"/>
      <c r="AE314" s="12" t="s">
        <v>455</v>
      </c>
      <c r="AF314" s="13" t="s">
        <v>421</v>
      </c>
    </row>
    <row r="315" spans="1:32" s="110" customFormat="1" ht="27" x14ac:dyDescent="0.25">
      <c r="A315" s="10" t="s">
        <v>648</v>
      </c>
      <c r="B315" s="11" t="s">
        <v>647</v>
      </c>
      <c r="C315" s="60">
        <f t="shared" si="26"/>
        <v>1</v>
      </c>
      <c r="D315" s="46">
        <v>1</v>
      </c>
      <c r="E315" s="31">
        <v>0</v>
      </c>
      <c r="F315" s="31">
        <v>0</v>
      </c>
      <c r="G315" s="31">
        <v>0</v>
      </c>
      <c r="H315" s="31">
        <v>0</v>
      </c>
      <c r="I315" s="31">
        <v>0</v>
      </c>
      <c r="J315" s="30">
        <v>0</v>
      </c>
      <c r="K315" s="51">
        <v>1</v>
      </c>
      <c r="L315" s="61">
        <f t="shared" si="27"/>
        <v>1</v>
      </c>
      <c r="M315" s="133">
        <v>1</v>
      </c>
      <c r="N315" s="134">
        <v>1</v>
      </c>
      <c r="O315" s="135">
        <v>1</v>
      </c>
      <c r="P315" s="131">
        <f t="shared" si="24"/>
        <v>2</v>
      </c>
      <c r="Q315" s="56">
        <v>2</v>
      </c>
      <c r="R315" s="59">
        <v>2</v>
      </c>
      <c r="S315" s="132">
        <f t="shared" si="29"/>
        <v>1</v>
      </c>
      <c r="T315" s="79">
        <v>1</v>
      </c>
      <c r="U315" s="80">
        <v>1</v>
      </c>
      <c r="V315" s="86">
        <v>0</v>
      </c>
      <c r="W315" s="125">
        <f t="shared" si="25"/>
        <v>11</v>
      </c>
      <c r="X315" s="126">
        <f t="shared" si="28"/>
        <v>2</v>
      </c>
      <c r="Y315" s="155"/>
      <c r="AA315" s="9" t="s">
        <v>647</v>
      </c>
      <c r="AC315" s="150" t="s">
        <v>562</v>
      </c>
      <c r="AD315" s="156">
        <v>1</v>
      </c>
      <c r="AE315" s="12" t="s">
        <v>737</v>
      </c>
      <c r="AF315" s="13" t="s">
        <v>731</v>
      </c>
    </row>
    <row r="316" spans="1:32" s="110" customFormat="1" ht="27" x14ac:dyDescent="0.25">
      <c r="A316" s="37" t="s">
        <v>381</v>
      </c>
      <c r="B316" s="38" t="s">
        <v>380</v>
      </c>
      <c r="C316" s="39"/>
      <c r="D316" s="40"/>
      <c r="E316" s="40"/>
      <c r="F316" s="40"/>
      <c r="G316" s="40"/>
      <c r="H316" s="40"/>
      <c r="I316" s="40"/>
      <c r="J316" s="40"/>
      <c r="K316" s="40"/>
      <c r="L316" s="41"/>
      <c r="M316" s="122"/>
      <c r="N316" s="122"/>
      <c r="O316" s="122"/>
      <c r="P316" s="123"/>
      <c r="Q316" s="42"/>
      <c r="R316" s="42"/>
      <c r="S316" s="39"/>
      <c r="T316" s="43"/>
      <c r="U316" s="43"/>
      <c r="V316" s="73"/>
      <c r="W316" s="124"/>
      <c r="X316" s="125">
        <f t="shared" si="28"/>
        <v>0</v>
      </c>
      <c r="Y316" s="126"/>
      <c r="Z316" s="16"/>
      <c r="AA316" s="8"/>
      <c r="AC316" s="16" t="s">
        <v>559</v>
      </c>
      <c r="AD316" s="127">
        <v>1</v>
      </c>
      <c r="AE316" s="9" t="s">
        <v>738</v>
      </c>
      <c r="AF316" s="10" t="s">
        <v>730</v>
      </c>
    </row>
    <row r="317" spans="1:32" s="110" customFormat="1" ht="40.5" x14ac:dyDescent="0.25">
      <c r="A317" s="13" t="s">
        <v>562</v>
      </c>
      <c r="B317" s="14" t="s">
        <v>561</v>
      </c>
      <c r="C317" s="60">
        <f t="shared" si="26"/>
        <v>2</v>
      </c>
      <c r="D317" s="46">
        <v>1</v>
      </c>
      <c r="E317" s="30">
        <v>1</v>
      </c>
      <c r="F317" s="30">
        <v>1</v>
      </c>
      <c r="G317" s="30">
        <v>0</v>
      </c>
      <c r="H317" s="30">
        <v>1</v>
      </c>
      <c r="I317" s="31">
        <v>1</v>
      </c>
      <c r="J317" s="30">
        <v>0</v>
      </c>
      <c r="K317" s="50">
        <v>2</v>
      </c>
      <c r="L317" s="61">
        <f t="shared" si="27"/>
        <v>3</v>
      </c>
      <c r="M317" s="133">
        <v>3</v>
      </c>
      <c r="N317" s="134">
        <v>1</v>
      </c>
      <c r="O317" s="135">
        <v>1</v>
      </c>
      <c r="P317" s="131">
        <f t="shared" si="24"/>
        <v>2</v>
      </c>
      <c r="Q317" s="56">
        <v>2</v>
      </c>
      <c r="R317" s="59">
        <v>1</v>
      </c>
      <c r="S317" s="132">
        <f t="shared" si="29"/>
        <v>1</v>
      </c>
      <c r="T317" s="79">
        <v>1</v>
      </c>
      <c r="U317" s="80">
        <v>1</v>
      </c>
      <c r="V317" s="86">
        <v>0</v>
      </c>
      <c r="W317" s="125">
        <f t="shared" si="25"/>
        <v>17</v>
      </c>
      <c r="X317" s="126">
        <f t="shared" si="28"/>
        <v>7</v>
      </c>
      <c r="Y317" s="155"/>
      <c r="AA317" s="12" t="s">
        <v>561</v>
      </c>
      <c r="AC317" s="136" t="s">
        <v>322</v>
      </c>
      <c r="AD317" s="156">
        <v>1</v>
      </c>
      <c r="AE317" s="12" t="s">
        <v>739</v>
      </c>
      <c r="AF317" s="13" t="s">
        <v>732</v>
      </c>
    </row>
    <row r="318" spans="1:32" s="110" customFormat="1" ht="40.5" x14ac:dyDescent="0.25">
      <c r="A318" s="13" t="s">
        <v>559</v>
      </c>
      <c r="B318" s="14" t="s">
        <v>558</v>
      </c>
      <c r="C318" s="60">
        <f t="shared" si="26"/>
        <v>3</v>
      </c>
      <c r="D318" s="46">
        <v>1</v>
      </c>
      <c r="E318" s="30">
        <v>1</v>
      </c>
      <c r="F318" s="30">
        <v>1</v>
      </c>
      <c r="G318" s="30">
        <v>2</v>
      </c>
      <c r="H318" s="30">
        <v>1</v>
      </c>
      <c r="I318" s="31">
        <v>3</v>
      </c>
      <c r="J318" s="30">
        <v>3</v>
      </c>
      <c r="K318" s="50">
        <v>3</v>
      </c>
      <c r="L318" s="61">
        <f t="shared" si="27"/>
        <v>1</v>
      </c>
      <c r="M318" s="133">
        <v>1</v>
      </c>
      <c r="N318" s="134">
        <v>1</v>
      </c>
      <c r="O318" s="135">
        <v>1</v>
      </c>
      <c r="P318" s="131">
        <f t="shared" si="24"/>
        <v>2</v>
      </c>
      <c r="Q318" s="56">
        <v>2</v>
      </c>
      <c r="R318" s="59">
        <v>2</v>
      </c>
      <c r="S318" s="132">
        <f t="shared" si="29"/>
        <v>3</v>
      </c>
      <c r="T318" s="79">
        <v>1</v>
      </c>
      <c r="U318" s="80">
        <v>1</v>
      </c>
      <c r="V318" s="86">
        <v>3</v>
      </c>
      <c r="W318" s="125">
        <f t="shared" si="25"/>
        <v>27</v>
      </c>
      <c r="X318" s="126">
        <f t="shared" si="28"/>
        <v>15</v>
      </c>
      <c r="Y318" s="155"/>
      <c r="AA318" s="12" t="s">
        <v>558</v>
      </c>
      <c r="AC318" s="136" t="s">
        <v>418</v>
      </c>
      <c r="AD318" s="156">
        <v>1</v>
      </c>
      <c r="AE318" s="12" t="s">
        <v>740</v>
      </c>
      <c r="AF318" s="13" t="s">
        <v>733</v>
      </c>
    </row>
    <row r="319" spans="1:32" s="110" customFormat="1" x14ac:dyDescent="0.25">
      <c r="A319" s="13" t="s">
        <v>322</v>
      </c>
      <c r="B319" s="14" t="s">
        <v>321</v>
      </c>
      <c r="C319" s="60">
        <f t="shared" si="26"/>
        <v>3</v>
      </c>
      <c r="D319" s="46">
        <v>2</v>
      </c>
      <c r="E319" s="30">
        <v>1</v>
      </c>
      <c r="F319" s="30">
        <v>1</v>
      </c>
      <c r="G319" s="30">
        <v>1</v>
      </c>
      <c r="H319" s="30">
        <v>2</v>
      </c>
      <c r="I319" s="31">
        <v>1</v>
      </c>
      <c r="J319" s="30">
        <v>1</v>
      </c>
      <c r="K319" s="50">
        <v>3</v>
      </c>
      <c r="L319" s="61">
        <f t="shared" si="27"/>
        <v>1</v>
      </c>
      <c r="M319" s="133">
        <v>1</v>
      </c>
      <c r="N319" s="134">
        <v>1</v>
      </c>
      <c r="O319" s="135">
        <v>1</v>
      </c>
      <c r="P319" s="131">
        <f t="shared" si="24"/>
        <v>3</v>
      </c>
      <c r="Q319" s="56">
        <v>3</v>
      </c>
      <c r="R319" s="59">
        <v>2</v>
      </c>
      <c r="S319" s="132">
        <f t="shared" si="29"/>
        <v>1</v>
      </c>
      <c r="T319" s="79">
        <v>1</v>
      </c>
      <c r="U319" s="80">
        <v>1</v>
      </c>
      <c r="V319" s="86">
        <v>0</v>
      </c>
      <c r="W319" s="125">
        <f t="shared" si="25"/>
        <v>22</v>
      </c>
      <c r="X319" s="126">
        <f t="shared" si="28"/>
        <v>12</v>
      </c>
      <c r="Y319" s="155"/>
      <c r="AA319" s="12" t="s">
        <v>321</v>
      </c>
      <c r="AC319" s="136" t="s">
        <v>434</v>
      </c>
      <c r="AD319" s="156">
        <v>1</v>
      </c>
      <c r="AE319" s="9" t="s">
        <v>480</v>
      </c>
      <c r="AF319" s="10" t="s">
        <v>438</v>
      </c>
    </row>
    <row r="320" spans="1:32" s="110" customFormat="1" ht="27" x14ac:dyDescent="0.25">
      <c r="A320" s="13" t="s">
        <v>418</v>
      </c>
      <c r="B320" s="14" t="s">
        <v>417</v>
      </c>
      <c r="C320" s="60">
        <f t="shared" si="26"/>
        <v>3</v>
      </c>
      <c r="D320" s="46">
        <v>3</v>
      </c>
      <c r="E320" s="30">
        <v>2</v>
      </c>
      <c r="F320" s="30">
        <v>1</v>
      </c>
      <c r="G320" s="30">
        <v>1</v>
      </c>
      <c r="H320" s="30">
        <v>2</v>
      </c>
      <c r="I320" s="31">
        <v>1</v>
      </c>
      <c r="J320" s="30">
        <v>1</v>
      </c>
      <c r="K320" s="50">
        <v>3</v>
      </c>
      <c r="L320" s="61">
        <f t="shared" si="27"/>
        <v>3</v>
      </c>
      <c r="M320" s="133">
        <v>3</v>
      </c>
      <c r="N320" s="134">
        <v>1</v>
      </c>
      <c r="O320" s="135">
        <v>1</v>
      </c>
      <c r="P320" s="131">
        <f t="shared" si="24"/>
        <v>3</v>
      </c>
      <c r="Q320" s="56">
        <v>3</v>
      </c>
      <c r="R320" s="59">
        <v>3</v>
      </c>
      <c r="S320" s="132">
        <f t="shared" si="29"/>
        <v>2</v>
      </c>
      <c r="T320" s="79">
        <v>2</v>
      </c>
      <c r="U320" s="80">
        <v>1</v>
      </c>
      <c r="V320" s="86">
        <v>0</v>
      </c>
      <c r="W320" s="125">
        <f t="shared" si="25"/>
        <v>28</v>
      </c>
      <c r="X320" s="126">
        <f t="shared" si="28"/>
        <v>14</v>
      </c>
      <c r="Y320" s="155"/>
      <c r="AA320" s="12" t="s">
        <v>417</v>
      </c>
      <c r="AC320" s="136" t="s">
        <v>729</v>
      </c>
      <c r="AD320" s="156">
        <v>1</v>
      </c>
      <c r="AE320" s="12" t="s">
        <v>741</v>
      </c>
      <c r="AF320" s="13" t="s">
        <v>734</v>
      </c>
    </row>
    <row r="321" spans="1:32" s="110" customFormat="1" ht="27" x14ac:dyDescent="0.25">
      <c r="A321" s="13" t="s">
        <v>434</v>
      </c>
      <c r="B321" s="14" t="s">
        <v>433</v>
      </c>
      <c r="C321" s="60">
        <f t="shared" si="26"/>
        <v>3</v>
      </c>
      <c r="D321" s="46">
        <v>2</v>
      </c>
      <c r="E321" s="30">
        <v>1</v>
      </c>
      <c r="F321" s="30">
        <v>0</v>
      </c>
      <c r="G321" s="30">
        <v>0</v>
      </c>
      <c r="H321" s="30">
        <v>0</v>
      </c>
      <c r="I321" s="31">
        <v>3</v>
      </c>
      <c r="J321" s="30">
        <v>2</v>
      </c>
      <c r="K321" s="50">
        <v>3</v>
      </c>
      <c r="L321" s="61">
        <f t="shared" si="27"/>
        <v>2</v>
      </c>
      <c r="M321" s="133">
        <v>1</v>
      </c>
      <c r="N321" s="134">
        <v>2</v>
      </c>
      <c r="O321" s="135">
        <v>1</v>
      </c>
      <c r="P321" s="131">
        <f t="shared" si="24"/>
        <v>3</v>
      </c>
      <c r="Q321" s="56">
        <v>3</v>
      </c>
      <c r="R321" s="59">
        <v>2</v>
      </c>
      <c r="S321" s="132">
        <f t="shared" si="29"/>
        <v>1</v>
      </c>
      <c r="T321" s="79">
        <v>1</v>
      </c>
      <c r="U321" s="80">
        <v>1</v>
      </c>
      <c r="V321" s="86">
        <v>0</v>
      </c>
      <c r="W321" s="125">
        <f t="shared" si="25"/>
        <v>22</v>
      </c>
      <c r="X321" s="126">
        <f t="shared" si="28"/>
        <v>11</v>
      </c>
      <c r="Y321" s="155"/>
      <c r="AA321" s="12" t="s">
        <v>433</v>
      </c>
      <c r="AC321" s="136" t="s">
        <v>100</v>
      </c>
      <c r="AD321" s="156">
        <v>1</v>
      </c>
      <c r="AE321" s="12" t="s">
        <v>511</v>
      </c>
      <c r="AF321" s="13" t="s">
        <v>475</v>
      </c>
    </row>
    <row r="322" spans="1:32" s="110" customFormat="1" x14ac:dyDescent="0.25">
      <c r="A322" s="13" t="s">
        <v>729</v>
      </c>
      <c r="B322" s="14" t="s">
        <v>736</v>
      </c>
      <c r="C322" s="60">
        <f t="shared" si="26"/>
        <v>2</v>
      </c>
      <c r="D322" s="46">
        <v>2</v>
      </c>
      <c r="E322" s="30">
        <v>1</v>
      </c>
      <c r="F322" s="30">
        <v>1</v>
      </c>
      <c r="G322" s="30">
        <v>0</v>
      </c>
      <c r="H322" s="30">
        <v>1</v>
      </c>
      <c r="I322" s="31">
        <v>1</v>
      </c>
      <c r="J322" s="30">
        <v>2</v>
      </c>
      <c r="K322" s="50">
        <v>2</v>
      </c>
      <c r="L322" s="61">
        <f t="shared" si="27"/>
        <v>1</v>
      </c>
      <c r="M322" s="133">
        <v>1</v>
      </c>
      <c r="N322" s="134">
        <v>1</v>
      </c>
      <c r="O322" s="135">
        <v>1</v>
      </c>
      <c r="P322" s="131">
        <f t="shared" si="24"/>
        <v>3</v>
      </c>
      <c r="Q322" s="56">
        <v>3</v>
      </c>
      <c r="R322" s="59">
        <v>2</v>
      </c>
      <c r="S322" s="132">
        <f t="shared" si="29"/>
        <v>1</v>
      </c>
      <c r="T322" s="79">
        <v>1</v>
      </c>
      <c r="U322" s="80">
        <v>1</v>
      </c>
      <c r="V322" s="86">
        <v>0</v>
      </c>
      <c r="W322" s="125">
        <f t="shared" si="25"/>
        <v>20</v>
      </c>
      <c r="X322" s="126">
        <f t="shared" si="28"/>
        <v>10</v>
      </c>
      <c r="Y322" s="155"/>
      <c r="AA322" s="12" t="s">
        <v>736</v>
      </c>
      <c r="AC322" s="136" t="s">
        <v>730</v>
      </c>
      <c r="AD322" s="156">
        <v>1</v>
      </c>
      <c r="AE322" s="9" t="s">
        <v>735</v>
      </c>
      <c r="AF322" s="10" t="s">
        <v>723</v>
      </c>
    </row>
    <row r="323" spans="1:32" s="110" customFormat="1" ht="27" x14ac:dyDescent="0.25">
      <c r="A323" s="13" t="s">
        <v>100</v>
      </c>
      <c r="B323" s="14" t="s">
        <v>99</v>
      </c>
      <c r="C323" s="60">
        <f t="shared" si="26"/>
        <v>3</v>
      </c>
      <c r="D323" s="46">
        <v>2</v>
      </c>
      <c r="E323" s="30">
        <v>3</v>
      </c>
      <c r="F323" s="30">
        <v>1</v>
      </c>
      <c r="G323" s="30">
        <v>1</v>
      </c>
      <c r="H323" s="30">
        <v>1</v>
      </c>
      <c r="I323" s="31">
        <v>3</v>
      </c>
      <c r="J323" s="30">
        <v>3</v>
      </c>
      <c r="K323" s="50">
        <v>3</v>
      </c>
      <c r="L323" s="61">
        <f t="shared" si="27"/>
        <v>1</v>
      </c>
      <c r="M323" s="133">
        <v>1</v>
      </c>
      <c r="N323" s="134">
        <v>1</v>
      </c>
      <c r="O323" s="135">
        <v>1</v>
      </c>
      <c r="P323" s="131">
        <f t="shared" ref="P323:P333" si="30">MAX(Q323:R323)</f>
        <v>3</v>
      </c>
      <c r="Q323" s="56">
        <v>3</v>
      </c>
      <c r="R323" s="59">
        <v>3</v>
      </c>
      <c r="S323" s="132">
        <f t="shared" si="29"/>
        <v>1</v>
      </c>
      <c r="T323" s="79">
        <v>1</v>
      </c>
      <c r="U323" s="80">
        <v>1</v>
      </c>
      <c r="V323" s="86">
        <v>0</v>
      </c>
      <c r="W323" s="125">
        <f t="shared" ref="W323:W333" si="31">SUM(D323:K323,M323:O323,Q323:R323,T323:V323)</f>
        <v>28</v>
      </c>
      <c r="X323" s="126">
        <f t="shared" si="28"/>
        <v>17</v>
      </c>
      <c r="Y323" s="155"/>
      <c r="AA323" s="12" t="s">
        <v>99</v>
      </c>
      <c r="AC323" s="136" t="s">
        <v>731</v>
      </c>
      <c r="AD323" s="156">
        <v>1</v>
      </c>
      <c r="AE323" s="9" t="s">
        <v>394</v>
      </c>
      <c r="AF323" s="10" t="s">
        <v>350</v>
      </c>
    </row>
    <row r="324" spans="1:32" s="110" customFormat="1" ht="27" x14ac:dyDescent="0.25">
      <c r="A324" s="13" t="s">
        <v>730</v>
      </c>
      <c r="B324" s="14" t="s">
        <v>738</v>
      </c>
      <c r="C324" s="60">
        <f t="shared" ref="C324:C333" si="32">MAX(D324:K324)</f>
        <v>3</v>
      </c>
      <c r="D324" s="46">
        <v>2</v>
      </c>
      <c r="E324" s="30">
        <v>3</v>
      </c>
      <c r="F324" s="30">
        <v>0</v>
      </c>
      <c r="G324" s="30">
        <v>3</v>
      </c>
      <c r="H324" s="30">
        <v>0</v>
      </c>
      <c r="I324" s="31">
        <v>3</v>
      </c>
      <c r="J324" s="30">
        <v>1</v>
      </c>
      <c r="K324" s="50">
        <v>3</v>
      </c>
      <c r="L324" s="61">
        <f t="shared" ref="L324:L333" si="33">MAX(M324:N324)</f>
        <v>2</v>
      </c>
      <c r="M324" s="133">
        <v>1</v>
      </c>
      <c r="N324" s="134">
        <v>2</v>
      </c>
      <c r="O324" s="135">
        <v>1</v>
      </c>
      <c r="P324" s="131">
        <f t="shared" si="30"/>
        <v>3</v>
      </c>
      <c r="Q324" s="56">
        <v>3</v>
      </c>
      <c r="R324" s="59">
        <v>3</v>
      </c>
      <c r="S324" s="132">
        <f t="shared" si="29"/>
        <v>2</v>
      </c>
      <c r="T324" s="79">
        <v>2</v>
      </c>
      <c r="U324" s="80">
        <v>1</v>
      </c>
      <c r="V324" s="86">
        <v>2</v>
      </c>
      <c r="W324" s="125">
        <f t="shared" si="31"/>
        <v>30</v>
      </c>
      <c r="X324" s="126">
        <f t="shared" ref="X324:X333" si="34">SUM(D324:K324)</f>
        <v>15</v>
      </c>
      <c r="Y324" s="155"/>
      <c r="AA324" s="12" t="s">
        <v>738</v>
      </c>
      <c r="AC324" s="136" t="s">
        <v>732</v>
      </c>
      <c r="AD324" s="156">
        <v>1</v>
      </c>
      <c r="AE324" s="8" t="s">
        <v>564</v>
      </c>
      <c r="AF324" s="1" t="s">
        <v>563</v>
      </c>
    </row>
    <row r="325" spans="1:32" s="110" customFormat="1" ht="27" x14ac:dyDescent="0.25">
      <c r="A325" s="13" t="s">
        <v>731</v>
      </c>
      <c r="B325" s="14" t="s">
        <v>737</v>
      </c>
      <c r="C325" s="60">
        <f t="shared" si="32"/>
        <v>3</v>
      </c>
      <c r="D325" s="46">
        <v>2</v>
      </c>
      <c r="E325" s="30">
        <v>1</v>
      </c>
      <c r="F325" s="30">
        <v>0</v>
      </c>
      <c r="G325" s="30">
        <v>0</v>
      </c>
      <c r="H325" s="30">
        <v>0</v>
      </c>
      <c r="I325" s="31">
        <v>3</v>
      </c>
      <c r="J325" s="30">
        <v>2</v>
      </c>
      <c r="K325" s="50">
        <v>3</v>
      </c>
      <c r="L325" s="61">
        <f t="shared" si="33"/>
        <v>2</v>
      </c>
      <c r="M325" s="133">
        <v>1</v>
      </c>
      <c r="N325" s="134">
        <v>2</v>
      </c>
      <c r="O325" s="135">
        <v>1</v>
      </c>
      <c r="P325" s="131">
        <f t="shared" si="30"/>
        <v>3</v>
      </c>
      <c r="Q325" s="56">
        <v>3</v>
      </c>
      <c r="R325" s="59">
        <v>1</v>
      </c>
      <c r="S325" s="132">
        <f t="shared" ref="S325:S333" si="35">MAX(T325:V325)</f>
        <v>3</v>
      </c>
      <c r="T325" s="79">
        <v>2</v>
      </c>
      <c r="U325" s="80">
        <v>3</v>
      </c>
      <c r="V325" s="86">
        <v>2</v>
      </c>
      <c r="W325" s="125">
        <f t="shared" si="31"/>
        <v>26</v>
      </c>
      <c r="X325" s="126">
        <f t="shared" si="34"/>
        <v>11</v>
      </c>
      <c r="Y325" s="155"/>
      <c r="AA325" s="12" t="s">
        <v>737</v>
      </c>
      <c r="AC325" s="136" t="s">
        <v>733</v>
      </c>
      <c r="AD325" s="156">
        <v>1</v>
      </c>
      <c r="AE325" s="9" t="s">
        <v>585</v>
      </c>
      <c r="AF325" s="10" t="s">
        <v>554</v>
      </c>
    </row>
    <row r="326" spans="1:32" s="110" customFormat="1" ht="40.5" x14ac:dyDescent="0.25">
      <c r="A326" s="13" t="s">
        <v>732</v>
      </c>
      <c r="B326" s="14" t="s">
        <v>739</v>
      </c>
      <c r="C326" s="60">
        <f t="shared" si="32"/>
        <v>3</v>
      </c>
      <c r="D326" s="46">
        <v>3</v>
      </c>
      <c r="E326" s="30">
        <v>3</v>
      </c>
      <c r="F326" s="30">
        <v>2</v>
      </c>
      <c r="G326" s="30">
        <v>3</v>
      </c>
      <c r="H326" s="30">
        <v>0</v>
      </c>
      <c r="I326" s="31">
        <v>3</v>
      </c>
      <c r="J326" s="30">
        <v>1</v>
      </c>
      <c r="K326" s="50">
        <v>3</v>
      </c>
      <c r="L326" s="61">
        <f t="shared" si="33"/>
        <v>2</v>
      </c>
      <c r="M326" s="133">
        <v>0</v>
      </c>
      <c r="N326" s="134">
        <v>2</v>
      </c>
      <c r="O326" s="135">
        <v>1</v>
      </c>
      <c r="P326" s="131">
        <f t="shared" si="30"/>
        <v>3</v>
      </c>
      <c r="Q326" s="56">
        <v>3</v>
      </c>
      <c r="R326" s="59">
        <v>2</v>
      </c>
      <c r="S326" s="132">
        <f t="shared" si="35"/>
        <v>2</v>
      </c>
      <c r="T326" s="79">
        <v>2</v>
      </c>
      <c r="U326" s="80">
        <v>1</v>
      </c>
      <c r="V326" s="86">
        <v>2</v>
      </c>
      <c r="W326" s="125">
        <f t="shared" si="31"/>
        <v>31</v>
      </c>
      <c r="X326" s="126">
        <f t="shared" si="34"/>
        <v>18</v>
      </c>
      <c r="Y326" s="155"/>
      <c r="AA326" s="12" t="s">
        <v>739</v>
      </c>
      <c r="AC326" s="136" t="s">
        <v>270</v>
      </c>
      <c r="AD326" s="156">
        <v>1</v>
      </c>
      <c r="AE326" s="9" t="s">
        <v>565</v>
      </c>
      <c r="AF326" s="10" t="s">
        <v>541</v>
      </c>
    </row>
    <row r="327" spans="1:32" s="110" customFormat="1" ht="40.5" x14ac:dyDescent="0.25">
      <c r="A327" s="13" t="s">
        <v>733</v>
      </c>
      <c r="B327" s="14" t="s">
        <v>740</v>
      </c>
      <c r="C327" s="60">
        <f t="shared" si="32"/>
        <v>3</v>
      </c>
      <c r="D327" s="46">
        <v>2</v>
      </c>
      <c r="E327" s="30">
        <v>3</v>
      </c>
      <c r="F327" s="30">
        <v>1</v>
      </c>
      <c r="G327" s="30">
        <v>3</v>
      </c>
      <c r="H327" s="30">
        <v>0</v>
      </c>
      <c r="I327" s="31">
        <v>3</v>
      </c>
      <c r="J327" s="30">
        <v>3</v>
      </c>
      <c r="K327" s="50">
        <v>3</v>
      </c>
      <c r="L327" s="61">
        <f t="shared" si="33"/>
        <v>2</v>
      </c>
      <c r="M327" s="133">
        <v>0</v>
      </c>
      <c r="N327" s="134">
        <v>2</v>
      </c>
      <c r="O327" s="135">
        <v>1</v>
      </c>
      <c r="P327" s="131">
        <f t="shared" si="30"/>
        <v>3</v>
      </c>
      <c r="Q327" s="56">
        <v>3</v>
      </c>
      <c r="R327" s="59">
        <v>2</v>
      </c>
      <c r="S327" s="132">
        <f t="shared" si="35"/>
        <v>2</v>
      </c>
      <c r="T327" s="79">
        <v>2</v>
      </c>
      <c r="U327" s="80">
        <v>2</v>
      </c>
      <c r="V327" s="86">
        <v>2</v>
      </c>
      <c r="W327" s="125">
        <f t="shared" si="31"/>
        <v>32</v>
      </c>
      <c r="X327" s="126">
        <f t="shared" si="34"/>
        <v>18</v>
      </c>
      <c r="Y327" s="155"/>
      <c r="AA327" s="12" t="s">
        <v>740</v>
      </c>
      <c r="AC327" s="136" t="s">
        <v>734</v>
      </c>
      <c r="AD327" s="156">
        <v>1</v>
      </c>
      <c r="AE327" s="9" t="s">
        <v>583</v>
      </c>
      <c r="AF327" s="10" t="s">
        <v>552</v>
      </c>
    </row>
    <row r="328" spans="1:32" s="110" customFormat="1" ht="27" x14ac:dyDescent="0.25">
      <c r="A328" s="13" t="s">
        <v>270</v>
      </c>
      <c r="B328" s="14" t="s">
        <v>269</v>
      </c>
      <c r="C328" s="60">
        <f t="shared" si="32"/>
        <v>3</v>
      </c>
      <c r="D328" s="46">
        <v>2</v>
      </c>
      <c r="E328" s="30">
        <v>2</v>
      </c>
      <c r="F328" s="30">
        <v>2</v>
      </c>
      <c r="G328" s="30">
        <v>1</v>
      </c>
      <c r="H328" s="30">
        <v>1</v>
      </c>
      <c r="I328" s="31">
        <v>1</v>
      </c>
      <c r="J328" s="30">
        <v>3</v>
      </c>
      <c r="K328" s="50">
        <v>3</v>
      </c>
      <c r="L328" s="61">
        <f t="shared" si="33"/>
        <v>2</v>
      </c>
      <c r="M328" s="133">
        <v>0</v>
      </c>
      <c r="N328" s="134">
        <v>2</v>
      </c>
      <c r="O328" s="135">
        <v>1</v>
      </c>
      <c r="P328" s="131">
        <f t="shared" si="30"/>
        <v>3</v>
      </c>
      <c r="Q328" s="56">
        <v>3</v>
      </c>
      <c r="R328" s="59">
        <v>1</v>
      </c>
      <c r="S328" s="132">
        <f t="shared" si="35"/>
        <v>2</v>
      </c>
      <c r="T328" s="79">
        <v>1</v>
      </c>
      <c r="U328" s="80">
        <v>2</v>
      </c>
      <c r="V328" s="86">
        <v>0</v>
      </c>
      <c r="W328" s="125">
        <f t="shared" si="31"/>
        <v>25</v>
      </c>
      <c r="X328" s="126">
        <f t="shared" si="34"/>
        <v>15</v>
      </c>
      <c r="Y328" s="155"/>
      <c r="AA328" s="12" t="s">
        <v>269</v>
      </c>
      <c r="AC328" s="136" t="s">
        <v>266</v>
      </c>
      <c r="AD328" s="156">
        <v>1</v>
      </c>
      <c r="AE328" s="9" t="s">
        <v>570</v>
      </c>
      <c r="AF328" s="10" t="s">
        <v>544</v>
      </c>
    </row>
    <row r="329" spans="1:32" s="110" customFormat="1" ht="27" x14ac:dyDescent="0.25">
      <c r="A329" s="13" t="s">
        <v>734</v>
      </c>
      <c r="B329" s="14" t="s">
        <v>741</v>
      </c>
      <c r="C329" s="60">
        <f t="shared" si="32"/>
        <v>3</v>
      </c>
      <c r="D329" s="46">
        <v>2</v>
      </c>
      <c r="E329" s="30">
        <v>1</v>
      </c>
      <c r="F329" s="30">
        <v>1</v>
      </c>
      <c r="G329" s="30">
        <v>1</v>
      </c>
      <c r="H329" s="30">
        <v>1</v>
      </c>
      <c r="I329" s="31">
        <v>1</v>
      </c>
      <c r="J329" s="30">
        <v>3</v>
      </c>
      <c r="K329" s="50">
        <v>2</v>
      </c>
      <c r="L329" s="61">
        <f t="shared" si="33"/>
        <v>2</v>
      </c>
      <c r="M329" s="133">
        <v>0</v>
      </c>
      <c r="N329" s="134">
        <v>2</v>
      </c>
      <c r="O329" s="135">
        <v>1</v>
      </c>
      <c r="P329" s="131">
        <f t="shared" si="30"/>
        <v>2</v>
      </c>
      <c r="Q329" s="56">
        <v>2</v>
      </c>
      <c r="R329" s="59">
        <v>2</v>
      </c>
      <c r="S329" s="132">
        <f t="shared" si="35"/>
        <v>1</v>
      </c>
      <c r="T329" s="79">
        <v>1</v>
      </c>
      <c r="U329" s="80">
        <v>1</v>
      </c>
      <c r="V329" s="86">
        <v>0</v>
      </c>
      <c r="W329" s="125">
        <f t="shared" si="31"/>
        <v>21</v>
      </c>
      <c r="X329" s="126">
        <f t="shared" si="34"/>
        <v>12</v>
      </c>
      <c r="Y329" s="155"/>
      <c r="AA329" s="12" t="s">
        <v>741</v>
      </c>
      <c r="AC329" s="136" t="s">
        <v>671</v>
      </c>
      <c r="AD329" s="156">
        <v>1</v>
      </c>
      <c r="AE329" s="9" t="s">
        <v>576</v>
      </c>
      <c r="AF329" s="10" t="s">
        <v>548</v>
      </c>
    </row>
    <row r="330" spans="1:32" s="110" customFormat="1" ht="27" x14ac:dyDescent="0.25">
      <c r="A330" s="13" t="s">
        <v>266</v>
      </c>
      <c r="B330" s="14" t="s">
        <v>265</v>
      </c>
      <c r="C330" s="60">
        <f t="shared" si="32"/>
        <v>3</v>
      </c>
      <c r="D330" s="46">
        <v>1</v>
      </c>
      <c r="E330" s="30">
        <v>1</v>
      </c>
      <c r="F330" s="30">
        <v>1</v>
      </c>
      <c r="G330" s="30">
        <v>1</v>
      </c>
      <c r="H330" s="30">
        <v>1</v>
      </c>
      <c r="I330" s="31">
        <v>3</v>
      </c>
      <c r="J330" s="30">
        <v>2</v>
      </c>
      <c r="K330" s="50">
        <v>3</v>
      </c>
      <c r="L330" s="61">
        <f t="shared" si="33"/>
        <v>2</v>
      </c>
      <c r="M330" s="133">
        <v>0</v>
      </c>
      <c r="N330" s="134">
        <v>2</v>
      </c>
      <c r="O330" s="135">
        <v>1</v>
      </c>
      <c r="P330" s="131">
        <f t="shared" si="30"/>
        <v>3</v>
      </c>
      <c r="Q330" s="56">
        <v>3</v>
      </c>
      <c r="R330" s="59">
        <v>3</v>
      </c>
      <c r="S330" s="132">
        <f t="shared" si="35"/>
        <v>1</v>
      </c>
      <c r="T330" s="79">
        <v>1</v>
      </c>
      <c r="U330" s="80">
        <v>1</v>
      </c>
      <c r="V330" s="86">
        <v>0</v>
      </c>
      <c r="W330" s="125">
        <f t="shared" si="31"/>
        <v>24</v>
      </c>
      <c r="X330" s="126">
        <f t="shared" si="34"/>
        <v>13</v>
      </c>
      <c r="Y330" s="155"/>
      <c r="AA330" s="12" t="s">
        <v>265</v>
      </c>
      <c r="AC330" s="136" t="s">
        <v>252</v>
      </c>
      <c r="AD330" s="156">
        <v>1</v>
      </c>
      <c r="AE330" s="9" t="s">
        <v>581</v>
      </c>
      <c r="AF330" s="10" t="s">
        <v>550</v>
      </c>
    </row>
    <row r="331" spans="1:32" s="110" customFormat="1" ht="27" x14ac:dyDescent="0.25">
      <c r="A331" s="13" t="s">
        <v>671</v>
      </c>
      <c r="B331" s="14" t="s">
        <v>670</v>
      </c>
      <c r="C331" s="60">
        <f t="shared" si="32"/>
        <v>3</v>
      </c>
      <c r="D331" s="46">
        <v>1</v>
      </c>
      <c r="E331" s="30">
        <v>3</v>
      </c>
      <c r="F331" s="30">
        <v>0</v>
      </c>
      <c r="G331" s="30">
        <v>3</v>
      </c>
      <c r="H331" s="30">
        <v>1</v>
      </c>
      <c r="I331" s="31">
        <v>1</v>
      </c>
      <c r="J331" s="30">
        <v>1</v>
      </c>
      <c r="K331" s="50">
        <v>3</v>
      </c>
      <c r="L331" s="61">
        <f t="shared" si="33"/>
        <v>2</v>
      </c>
      <c r="M331" s="133">
        <v>0</v>
      </c>
      <c r="N331" s="134">
        <v>2</v>
      </c>
      <c r="O331" s="135">
        <v>1</v>
      </c>
      <c r="P331" s="131">
        <f t="shared" si="30"/>
        <v>3</v>
      </c>
      <c r="Q331" s="56">
        <v>3</v>
      </c>
      <c r="R331" s="59">
        <v>3</v>
      </c>
      <c r="S331" s="132">
        <f t="shared" si="35"/>
        <v>1</v>
      </c>
      <c r="T331" s="79">
        <v>1</v>
      </c>
      <c r="U331" s="80">
        <v>1</v>
      </c>
      <c r="V331" s="86">
        <v>0</v>
      </c>
      <c r="W331" s="125">
        <f t="shared" si="31"/>
        <v>24</v>
      </c>
      <c r="X331" s="126">
        <f t="shared" si="34"/>
        <v>13</v>
      </c>
      <c r="Y331" s="155"/>
      <c r="AA331" s="12" t="s">
        <v>670</v>
      </c>
      <c r="AC331" s="16" t="s">
        <v>646</v>
      </c>
      <c r="AD331" s="157"/>
      <c r="AE331" s="12" t="s">
        <v>587</v>
      </c>
      <c r="AF331" s="13" t="s">
        <v>555</v>
      </c>
    </row>
    <row r="332" spans="1:32" s="110" customFormat="1" ht="27" x14ac:dyDescent="0.25">
      <c r="A332" s="13" t="s">
        <v>252</v>
      </c>
      <c r="B332" s="14" t="s">
        <v>251</v>
      </c>
      <c r="C332" s="60">
        <f t="shared" si="32"/>
        <v>3</v>
      </c>
      <c r="D332" s="46">
        <v>3</v>
      </c>
      <c r="E332" s="30">
        <v>2</v>
      </c>
      <c r="F332" s="30">
        <v>0</v>
      </c>
      <c r="G332" s="30">
        <v>0</v>
      </c>
      <c r="H332" s="30">
        <v>1</v>
      </c>
      <c r="I332" s="31">
        <v>1</v>
      </c>
      <c r="J332" s="30">
        <v>1</v>
      </c>
      <c r="K332" s="50">
        <v>3</v>
      </c>
      <c r="L332" s="61">
        <f t="shared" si="33"/>
        <v>1</v>
      </c>
      <c r="M332" s="133">
        <v>0</v>
      </c>
      <c r="N332" s="134">
        <v>1</v>
      </c>
      <c r="O332" s="135">
        <v>1</v>
      </c>
      <c r="P332" s="131">
        <f t="shared" si="30"/>
        <v>3</v>
      </c>
      <c r="Q332" s="56">
        <v>3</v>
      </c>
      <c r="R332" s="59">
        <v>2</v>
      </c>
      <c r="S332" s="132">
        <f t="shared" si="35"/>
        <v>1</v>
      </c>
      <c r="T332" s="79">
        <v>1</v>
      </c>
      <c r="U332" s="80">
        <v>1</v>
      </c>
      <c r="V332" s="86">
        <v>0</v>
      </c>
      <c r="W332" s="125">
        <f t="shared" si="31"/>
        <v>20</v>
      </c>
      <c r="X332" s="126">
        <f t="shared" si="34"/>
        <v>11</v>
      </c>
      <c r="Y332" s="155"/>
      <c r="AA332" s="12" t="s">
        <v>251</v>
      </c>
      <c r="AC332" s="111"/>
      <c r="AD332" s="16"/>
      <c r="AE332" s="9" t="s">
        <v>578</v>
      </c>
      <c r="AF332" s="10" t="s">
        <v>549</v>
      </c>
    </row>
    <row r="333" spans="1:32" s="110" customFormat="1" ht="27" x14ac:dyDescent="0.25">
      <c r="A333" s="10" t="s">
        <v>646</v>
      </c>
      <c r="B333" s="11" t="s">
        <v>645</v>
      </c>
      <c r="C333" s="60">
        <f t="shared" si="32"/>
        <v>3</v>
      </c>
      <c r="D333" s="89">
        <v>2</v>
      </c>
      <c r="E333" s="90">
        <v>2</v>
      </c>
      <c r="F333" s="90">
        <v>1</v>
      </c>
      <c r="G333" s="90">
        <v>1</v>
      </c>
      <c r="H333" s="90">
        <v>1</v>
      </c>
      <c r="I333" s="90">
        <v>2</v>
      </c>
      <c r="J333" s="90">
        <v>1.4375</v>
      </c>
      <c r="K333" s="91">
        <v>3</v>
      </c>
      <c r="L333" s="61">
        <f t="shared" si="33"/>
        <v>2</v>
      </c>
      <c r="M333" s="158">
        <v>1</v>
      </c>
      <c r="N333" s="159">
        <v>2</v>
      </c>
      <c r="O333" s="160">
        <v>1</v>
      </c>
      <c r="P333" s="131">
        <f t="shared" si="30"/>
        <v>2</v>
      </c>
      <c r="Q333" s="92">
        <v>2</v>
      </c>
      <c r="R333" s="93">
        <v>2</v>
      </c>
      <c r="S333" s="132">
        <f t="shared" si="35"/>
        <v>1</v>
      </c>
      <c r="T333" s="94">
        <v>1</v>
      </c>
      <c r="U333" s="95">
        <v>1</v>
      </c>
      <c r="V333" s="96">
        <v>0</v>
      </c>
      <c r="W333" s="125">
        <f t="shared" si="31"/>
        <v>23.4375</v>
      </c>
      <c r="X333" s="126">
        <f t="shared" si="34"/>
        <v>13.4375</v>
      </c>
      <c r="Y333" s="155"/>
      <c r="AA333" s="9" t="s">
        <v>645</v>
      </c>
      <c r="AC333" s="111"/>
      <c r="AD333" s="16"/>
      <c r="AE333" s="15"/>
      <c r="AF333" s="16"/>
    </row>
  </sheetData>
  <sheetProtection sheet="1" objects="1" scenarios="1"/>
  <protectedRanges>
    <protectedRange sqref="A2:R2 W2:XFD2" name="Range1"/>
    <protectedRange sqref="T2:V2" name="Range1_1"/>
    <protectedRange sqref="S2" name="Range1_3"/>
  </protectedRanges>
  <autoFilter ref="A2:AF333" xr:uid="{A069EF03-5C2C-4621-8D45-992E8FE27CB3}">
    <filterColumn colId="0" showButton="0"/>
  </autoFilter>
  <sortState xmlns:xlrd2="http://schemas.microsoft.com/office/spreadsheetml/2017/richdata2" ref="Z1:Z328">
    <sortCondition ref="Z1:Z328"/>
  </sortState>
  <conditionalFormatting sqref="AD315 AD317:AD330">
    <cfRule type="cellIs" dxfId="11" priority="5" operator="lessThan">
      <formula>1</formula>
    </cfRule>
    <cfRule type="cellIs" dxfId="10" priority="6" operator="between">
      <formula>1</formula>
      <formula>1.99999999999999</formula>
    </cfRule>
  </conditionalFormatting>
  <conditionalFormatting sqref="AD317:AD330 AD315">
    <cfRule type="cellIs" dxfId="9" priority="4" stopIfTrue="1" operator="greaterThanOrEqual">
      <formula>3</formula>
    </cfRule>
  </conditionalFormatting>
  <conditionalFormatting sqref="AD319:AD328">
    <cfRule type="cellIs" dxfId="8" priority="1" operator="equal">
      <formula>1</formula>
    </cfRule>
    <cfRule type="cellIs" dxfId="7" priority="2" operator="equal">
      <formula>2</formula>
    </cfRule>
    <cfRule type="cellIs" dxfId="6" priority="3" operator="equal">
      <formula>3</formula>
    </cfRule>
  </conditionalFormatting>
  <pageMargins left="0.7" right="0.7" top="0.75" bottom="0.75" header="0.3" footer="0.3"/>
  <ignoredErrors>
    <ignoredError sqref="L4 L5:L299 L301:L33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6EBD-F378-41A7-956C-8697FA0FD704}">
  <dimension ref="A1:AF333"/>
  <sheetViews>
    <sheetView topLeftCell="A2" zoomScale="90" zoomScaleNormal="90" workbookViewId="0">
      <selection activeCell="C2" sqref="C2:S2"/>
    </sheetView>
  </sheetViews>
  <sheetFormatPr defaultColWidth="9.140625" defaultRowHeight="15" outlineLevelCol="1" x14ac:dyDescent="0.25"/>
  <cols>
    <col min="1" max="1" width="12.42578125" style="161" customWidth="1"/>
    <col min="2" max="2" width="38.28515625" style="161" customWidth="1"/>
    <col min="3" max="3" width="15.85546875" style="161" customWidth="1"/>
    <col min="4" max="11" width="17.28515625" style="161" hidden="1" customWidth="1" outlineLevel="1"/>
    <col min="12" max="12" width="17.28515625" style="161" customWidth="1" collapsed="1"/>
    <col min="13" max="13" width="11.7109375" style="161" hidden="1" customWidth="1" outlineLevel="1"/>
    <col min="14" max="15" width="16.7109375" style="161" hidden="1" customWidth="1" outlineLevel="1"/>
    <col min="16" max="16" width="16.7109375" style="161" customWidth="1" collapsed="1"/>
    <col min="17" max="18" width="16.7109375" style="161" hidden="1" customWidth="1" outlineLevel="1"/>
    <col min="19" max="19" width="24.140625" style="161" customWidth="1" collapsed="1"/>
    <col min="20" max="22" width="16.7109375" style="161" hidden="1" customWidth="1" outlineLevel="1"/>
    <col min="23" max="23" width="14.28515625" style="161" hidden="1" customWidth="1" collapsed="1"/>
    <col min="24" max="25" width="14.28515625" style="161" hidden="1" customWidth="1"/>
    <col min="26" max="26" width="9.140625" style="161" hidden="1" customWidth="1"/>
    <col min="27" max="27" width="24.140625" style="161" hidden="1" customWidth="1"/>
    <col min="28" max="28" width="9.140625" style="161" hidden="1" customWidth="1"/>
    <col min="29" max="29" width="15" style="161" hidden="1" customWidth="1"/>
    <col min="30" max="30" width="14.28515625" style="161" hidden="1" customWidth="1"/>
    <col min="31" max="32" width="25" style="161" hidden="1" customWidth="1"/>
    <col min="33" max="16384" width="9.140625" style="161"/>
  </cols>
  <sheetData>
    <row r="1" spans="1:32" s="110" customFormat="1" ht="27.75" hidden="1" thickBot="1" x14ac:dyDescent="0.3">
      <c r="A1" s="97">
        <v>1</v>
      </c>
      <c r="B1" s="98">
        <v>2</v>
      </c>
      <c r="C1" s="99">
        <v>3</v>
      </c>
      <c r="D1" s="100">
        <v>4</v>
      </c>
      <c r="E1" s="101">
        <v>5</v>
      </c>
      <c r="F1" s="101">
        <v>6</v>
      </c>
      <c r="G1" s="101">
        <v>7</v>
      </c>
      <c r="H1" s="100">
        <v>8</v>
      </c>
      <c r="I1" s="101">
        <v>9</v>
      </c>
      <c r="J1" s="101">
        <v>10</v>
      </c>
      <c r="K1" s="101">
        <v>11</v>
      </c>
      <c r="L1" s="102"/>
      <c r="M1" s="103">
        <v>12</v>
      </c>
      <c r="N1" s="104">
        <v>14</v>
      </c>
      <c r="O1" s="104">
        <v>17</v>
      </c>
      <c r="P1" s="105"/>
      <c r="Q1" s="106">
        <v>15</v>
      </c>
      <c r="R1" s="106">
        <v>16</v>
      </c>
      <c r="S1" s="107"/>
      <c r="T1" s="101"/>
      <c r="U1" s="101"/>
      <c r="V1" s="108"/>
      <c r="W1" s="109"/>
      <c r="X1" s="97"/>
      <c r="Y1" s="97"/>
      <c r="Z1" s="16" t="s">
        <v>70</v>
      </c>
      <c r="AA1" s="97"/>
      <c r="AC1" s="111"/>
      <c r="AD1" s="112"/>
      <c r="AE1" s="113"/>
      <c r="AF1" s="113" t="s">
        <v>71</v>
      </c>
    </row>
    <row r="2" spans="1:32" s="110" customFormat="1" ht="45.75" thickBot="1" x14ac:dyDescent="0.3">
      <c r="A2" s="26" t="s">
        <v>72</v>
      </c>
      <c r="B2" s="27" t="s">
        <v>73</v>
      </c>
      <c r="C2" s="47" t="s">
        <v>74</v>
      </c>
      <c r="D2" s="44" t="s">
        <v>75</v>
      </c>
      <c r="E2" s="33" t="s">
        <v>35</v>
      </c>
      <c r="F2" s="33" t="s">
        <v>76</v>
      </c>
      <c r="G2" s="33" t="s">
        <v>77</v>
      </c>
      <c r="H2" s="33" t="s">
        <v>37</v>
      </c>
      <c r="I2" s="33" t="s">
        <v>38</v>
      </c>
      <c r="J2" s="33" t="s">
        <v>39</v>
      </c>
      <c r="K2" s="48" t="s">
        <v>40</v>
      </c>
      <c r="L2" s="52" t="s">
        <v>78</v>
      </c>
      <c r="M2" s="114" t="s">
        <v>48</v>
      </c>
      <c r="N2" s="115" t="s">
        <v>49</v>
      </c>
      <c r="O2" s="116" t="s">
        <v>50</v>
      </c>
      <c r="P2" s="117" t="s">
        <v>79</v>
      </c>
      <c r="Q2" s="54" t="s">
        <v>51</v>
      </c>
      <c r="R2" s="57" t="s">
        <v>52</v>
      </c>
      <c r="S2" s="74" t="s">
        <v>80</v>
      </c>
      <c r="T2" s="75" t="s">
        <v>53</v>
      </c>
      <c r="U2" s="76" t="s">
        <v>54</v>
      </c>
      <c r="V2" s="84" t="s">
        <v>55</v>
      </c>
      <c r="W2" s="118" t="s">
        <v>81</v>
      </c>
      <c r="X2" s="119"/>
      <c r="Y2" s="119"/>
      <c r="Z2" s="16" t="s">
        <v>82</v>
      </c>
      <c r="AA2" s="113"/>
      <c r="AC2" s="120"/>
      <c r="AD2" s="121"/>
      <c r="AE2" s="8" t="s">
        <v>73</v>
      </c>
      <c r="AF2" s="1" t="s">
        <v>72</v>
      </c>
    </row>
    <row r="3" spans="1:32" s="110" customFormat="1" ht="27" x14ac:dyDescent="0.25">
      <c r="A3" s="37" t="s">
        <v>83</v>
      </c>
      <c r="B3" s="38" t="s">
        <v>84</v>
      </c>
      <c r="C3" s="39"/>
      <c r="D3" s="40"/>
      <c r="E3" s="40"/>
      <c r="F3" s="40"/>
      <c r="G3" s="40"/>
      <c r="H3" s="40"/>
      <c r="I3" s="40"/>
      <c r="J3" s="40"/>
      <c r="K3" s="40"/>
      <c r="L3" s="41"/>
      <c r="M3" s="122"/>
      <c r="N3" s="122"/>
      <c r="O3" s="122"/>
      <c r="P3" s="123"/>
      <c r="Q3" s="42"/>
      <c r="R3" s="42"/>
      <c r="S3" s="39"/>
      <c r="T3" s="43"/>
      <c r="U3" s="43"/>
      <c r="V3" s="73"/>
      <c r="W3" s="124"/>
      <c r="X3" s="125">
        <f>SUM(D3:K3)</f>
        <v>0</v>
      </c>
      <c r="Y3" s="126"/>
      <c r="Z3" s="16" t="s">
        <v>85</v>
      </c>
      <c r="AA3" s="8"/>
      <c r="AC3" s="16" t="s">
        <v>70</v>
      </c>
      <c r="AD3" s="127">
        <v>2</v>
      </c>
      <c r="AE3" s="9" t="s">
        <v>86</v>
      </c>
      <c r="AF3" s="10" t="s">
        <v>87</v>
      </c>
    </row>
    <row r="4" spans="1:32" s="110" customFormat="1" ht="54" x14ac:dyDescent="0.25">
      <c r="A4" s="28" t="s">
        <v>88</v>
      </c>
      <c r="B4" s="29" t="s">
        <v>89</v>
      </c>
      <c r="C4" s="60">
        <f t="shared" ref="C4:C67" si="0">MAX(D4:K4)</f>
        <v>3</v>
      </c>
      <c r="D4" s="45">
        <v>2</v>
      </c>
      <c r="E4" s="34">
        <v>2</v>
      </c>
      <c r="F4" s="34">
        <v>3</v>
      </c>
      <c r="G4" s="34">
        <v>2</v>
      </c>
      <c r="H4" s="34">
        <v>2</v>
      </c>
      <c r="I4" s="35">
        <v>3</v>
      </c>
      <c r="J4" s="34">
        <v>3</v>
      </c>
      <c r="K4" s="49">
        <v>3</v>
      </c>
      <c r="L4" s="61">
        <f t="shared" ref="L4:L67" si="1">MAX(M4:N4)</f>
        <v>2</v>
      </c>
      <c r="M4" s="128">
        <v>2</v>
      </c>
      <c r="N4" s="129">
        <v>1</v>
      </c>
      <c r="O4" s="130">
        <v>2</v>
      </c>
      <c r="P4" s="131">
        <f t="shared" ref="P4:P67" si="2">MAX(Q4:R4)</f>
        <v>3</v>
      </c>
      <c r="Q4" s="55">
        <v>3</v>
      </c>
      <c r="R4" s="58">
        <v>3</v>
      </c>
      <c r="S4" s="132">
        <f>MAX(T4:V4)</f>
        <v>3</v>
      </c>
      <c r="T4" s="77">
        <v>3</v>
      </c>
      <c r="U4" s="78">
        <v>1</v>
      </c>
      <c r="V4" s="85">
        <v>3</v>
      </c>
      <c r="W4" s="125">
        <f t="shared" ref="W4:W67" si="3">SUM(D4:K4,M4:O4,Q4:R4,T4:V4)</f>
        <v>38</v>
      </c>
      <c r="X4" s="126">
        <f t="shared" ref="X4:X67" si="4">SUM(D4:K4)</f>
        <v>20</v>
      </c>
      <c r="Y4" s="126"/>
      <c r="Z4" s="16" t="s">
        <v>90</v>
      </c>
      <c r="AA4" s="9" t="s">
        <v>89</v>
      </c>
      <c r="AC4" s="16" t="s">
        <v>82</v>
      </c>
      <c r="AD4" s="127">
        <v>2</v>
      </c>
      <c r="AE4" s="9" t="s">
        <v>91</v>
      </c>
      <c r="AF4" s="10" t="s">
        <v>92</v>
      </c>
    </row>
    <row r="5" spans="1:32" s="110" customFormat="1" ht="40.5" x14ac:dyDescent="0.25">
      <c r="A5" s="10" t="s">
        <v>70</v>
      </c>
      <c r="B5" s="11" t="s">
        <v>44</v>
      </c>
      <c r="C5" s="60">
        <f t="shared" si="0"/>
        <v>2</v>
      </c>
      <c r="D5" s="46">
        <v>1</v>
      </c>
      <c r="E5" s="30">
        <v>1</v>
      </c>
      <c r="F5" s="30">
        <v>2</v>
      </c>
      <c r="G5" s="30" t="s">
        <v>65</v>
      </c>
      <c r="H5" s="30">
        <v>2</v>
      </c>
      <c r="I5" s="31">
        <v>1</v>
      </c>
      <c r="J5" s="30">
        <v>0</v>
      </c>
      <c r="K5" s="50">
        <v>1</v>
      </c>
      <c r="L5" s="61">
        <f t="shared" si="1"/>
        <v>2</v>
      </c>
      <c r="M5" s="133">
        <v>1</v>
      </c>
      <c r="N5" s="134">
        <v>2</v>
      </c>
      <c r="O5" s="135">
        <v>2</v>
      </c>
      <c r="P5" s="131">
        <f t="shared" si="2"/>
        <v>1</v>
      </c>
      <c r="Q5" s="56">
        <v>1</v>
      </c>
      <c r="R5" s="59">
        <v>1</v>
      </c>
      <c r="S5" s="132">
        <f t="shared" ref="S5:S68" si="5">MAX(T5:V5)</f>
        <v>2</v>
      </c>
      <c r="T5" s="79">
        <v>1</v>
      </c>
      <c r="U5" s="80">
        <v>1</v>
      </c>
      <c r="V5" s="86">
        <v>2</v>
      </c>
      <c r="W5" s="125">
        <f t="shared" si="3"/>
        <v>19</v>
      </c>
      <c r="X5" s="126">
        <f t="shared" si="4"/>
        <v>8</v>
      </c>
      <c r="Y5" s="126"/>
      <c r="Z5" s="136" t="s">
        <v>93</v>
      </c>
      <c r="AA5" s="9" t="s">
        <v>44</v>
      </c>
      <c r="AC5" s="16" t="s">
        <v>94</v>
      </c>
      <c r="AD5" s="127">
        <v>2</v>
      </c>
      <c r="AE5" s="9" t="s">
        <v>95</v>
      </c>
      <c r="AF5" s="10" t="s">
        <v>96</v>
      </c>
    </row>
    <row r="6" spans="1:32" s="110" customFormat="1" ht="40.5" x14ac:dyDescent="0.25">
      <c r="A6" s="10" t="s">
        <v>82</v>
      </c>
      <c r="B6" s="11" t="s">
        <v>97</v>
      </c>
      <c r="C6" s="60">
        <f t="shared" si="0"/>
        <v>2</v>
      </c>
      <c r="D6" s="46">
        <v>1</v>
      </c>
      <c r="E6" s="30">
        <v>1</v>
      </c>
      <c r="F6" s="30">
        <v>1</v>
      </c>
      <c r="G6" s="30">
        <v>1</v>
      </c>
      <c r="H6" s="30">
        <v>1</v>
      </c>
      <c r="I6" s="31">
        <v>1</v>
      </c>
      <c r="J6" s="30">
        <v>1</v>
      </c>
      <c r="K6" s="50">
        <v>2</v>
      </c>
      <c r="L6" s="61">
        <f t="shared" si="1"/>
        <v>2</v>
      </c>
      <c r="M6" s="133">
        <v>1</v>
      </c>
      <c r="N6" s="134">
        <v>2</v>
      </c>
      <c r="O6" s="135">
        <v>2</v>
      </c>
      <c r="P6" s="131">
        <f t="shared" si="2"/>
        <v>2</v>
      </c>
      <c r="Q6" s="56">
        <v>2</v>
      </c>
      <c r="R6" s="59">
        <v>2</v>
      </c>
      <c r="S6" s="132">
        <f t="shared" si="5"/>
        <v>1</v>
      </c>
      <c r="T6" s="79">
        <v>1</v>
      </c>
      <c r="U6" s="80">
        <v>1</v>
      </c>
      <c r="V6" s="86">
        <v>0</v>
      </c>
      <c r="W6" s="125">
        <f t="shared" si="3"/>
        <v>20</v>
      </c>
      <c r="X6" s="126">
        <f t="shared" si="4"/>
        <v>9</v>
      </c>
      <c r="Y6" s="126"/>
      <c r="Z6" s="136" t="s">
        <v>98</v>
      </c>
      <c r="AA6" s="9" t="s">
        <v>97</v>
      </c>
      <c r="AC6" s="16" t="s">
        <v>85</v>
      </c>
      <c r="AD6" s="127">
        <v>2</v>
      </c>
      <c r="AE6" s="12" t="s">
        <v>99</v>
      </c>
      <c r="AF6" s="13" t="s">
        <v>100</v>
      </c>
    </row>
    <row r="7" spans="1:32" s="110" customFormat="1" ht="27" x14ac:dyDescent="0.25">
      <c r="A7" s="10" t="s">
        <v>94</v>
      </c>
      <c r="B7" s="11" t="s">
        <v>101</v>
      </c>
      <c r="C7" s="60">
        <f t="shared" si="0"/>
        <v>3</v>
      </c>
      <c r="D7" s="46">
        <v>2</v>
      </c>
      <c r="E7" s="30">
        <v>2</v>
      </c>
      <c r="F7" s="30">
        <v>2</v>
      </c>
      <c r="G7" s="30">
        <v>2</v>
      </c>
      <c r="H7" s="30">
        <v>1</v>
      </c>
      <c r="I7" s="31">
        <v>3</v>
      </c>
      <c r="J7" s="30">
        <v>1</v>
      </c>
      <c r="K7" s="50">
        <v>3</v>
      </c>
      <c r="L7" s="61">
        <f t="shared" si="1"/>
        <v>3</v>
      </c>
      <c r="M7" s="133">
        <v>3</v>
      </c>
      <c r="N7" s="134">
        <v>2</v>
      </c>
      <c r="O7" s="135">
        <v>2</v>
      </c>
      <c r="P7" s="131">
        <f t="shared" si="2"/>
        <v>2</v>
      </c>
      <c r="Q7" s="56">
        <v>2</v>
      </c>
      <c r="R7" s="59">
        <v>2</v>
      </c>
      <c r="S7" s="132">
        <f t="shared" si="5"/>
        <v>3</v>
      </c>
      <c r="T7" s="79">
        <v>3</v>
      </c>
      <c r="U7" s="80">
        <v>1</v>
      </c>
      <c r="V7" s="86">
        <v>2</v>
      </c>
      <c r="W7" s="125">
        <f t="shared" si="3"/>
        <v>33</v>
      </c>
      <c r="X7" s="126">
        <f t="shared" si="4"/>
        <v>16</v>
      </c>
      <c r="Y7" s="126"/>
      <c r="Z7" s="136" t="s">
        <v>102</v>
      </c>
      <c r="AA7" s="9" t="s">
        <v>101</v>
      </c>
      <c r="AC7" s="16" t="s">
        <v>90</v>
      </c>
      <c r="AD7" s="127">
        <v>2</v>
      </c>
      <c r="AE7" s="12" t="s">
        <v>103</v>
      </c>
      <c r="AF7" s="13" t="s">
        <v>104</v>
      </c>
    </row>
    <row r="8" spans="1:32" s="110" customFormat="1" ht="27" x14ac:dyDescent="0.25">
      <c r="A8" s="10" t="s">
        <v>85</v>
      </c>
      <c r="B8" s="11" t="s">
        <v>105</v>
      </c>
      <c r="C8" s="60">
        <f t="shared" si="0"/>
        <v>2</v>
      </c>
      <c r="D8" s="46">
        <v>1</v>
      </c>
      <c r="E8" s="30">
        <v>0</v>
      </c>
      <c r="F8" s="30">
        <v>0</v>
      </c>
      <c r="G8" s="30">
        <v>0</v>
      </c>
      <c r="H8" s="30">
        <v>0</v>
      </c>
      <c r="I8" s="31">
        <v>0</v>
      </c>
      <c r="J8" s="30">
        <v>1</v>
      </c>
      <c r="K8" s="50">
        <v>2</v>
      </c>
      <c r="L8" s="61">
        <f t="shared" si="1"/>
        <v>3</v>
      </c>
      <c r="M8" s="133">
        <v>3</v>
      </c>
      <c r="N8" s="134">
        <v>2</v>
      </c>
      <c r="O8" s="135">
        <v>2</v>
      </c>
      <c r="P8" s="131">
        <f t="shared" si="2"/>
        <v>2</v>
      </c>
      <c r="Q8" s="56">
        <v>2</v>
      </c>
      <c r="R8" s="59">
        <v>2</v>
      </c>
      <c r="S8" s="132">
        <f t="shared" si="5"/>
        <v>1</v>
      </c>
      <c r="T8" s="79">
        <v>1</v>
      </c>
      <c r="U8" s="80">
        <v>1</v>
      </c>
      <c r="V8" s="86">
        <v>0</v>
      </c>
      <c r="W8" s="125">
        <f t="shared" si="3"/>
        <v>17</v>
      </c>
      <c r="X8" s="126">
        <f t="shared" si="4"/>
        <v>4</v>
      </c>
      <c r="Y8" s="126"/>
      <c r="Z8" s="136" t="s">
        <v>106</v>
      </c>
      <c r="AA8" s="9" t="s">
        <v>105</v>
      </c>
      <c r="AC8" s="136" t="s">
        <v>93</v>
      </c>
      <c r="AD8" s="127">
        <v>2</v>
      </c>
      <c r="AE8" s="12" t="s">
        <v>107</v>
      </c>
      <c r="AF8" s="13" t="s">
        <v>108</v>
      </c>
    </row>
    <row r="9" spans="1:32" s="110" customFormat="1" ht="40.5" x14ac:dyDescent="0.25">
      <c r="A9" s="10" t="s">
        <v>90</v>
      </c>
      <c r="B9" s="11" t="s">
        <v>109</v>
      </c>
      <c r="C9" s="60">
        <f t="shared" si="0"/>
        <v>3</v>
      </c>
      <c r="D9" s="46">
        <v>2</v>
      </c>
      <c r="E9" s="30">
        <v>2</v>
      </c>
      <c r="F9" s="30">
        <v>1</v>
      </c>
      <c r="G9" s="30">
        <v>2</v>
      </c>
      <c r="H9" s="30">
        <v>0</v>
      </c>
      <c r="I9" s="31">
        <v>1</v>
      </c>
      <c r="J9" s="30">
        <v>3</v>
      </c>
      <c r="K9" s="50">
        <v>2</v>
      </c>
      <c r="L9" s="61">
        <f t="shared" si="1"/>
        <v>1</v>
      </c>
      <c r="M9" s="133">
        <v>1</v>
      </c>
      <c r="N9" s="134">
        <v>1</v>
      </c>
      <c r="O9" s="135">
        <v>2</v>
      </c>
      <c r="P9" s="131">
        <f t="shared" si="2"/>
        <v>3</v>
      </c>
      <c r="Q9" s="56">
        <v>3</v>
      </c>
      <c r="R9" s="59">
        <v>2</v>
      </c>
      <c r="S9" s="132">
        <f t="shared" si="5"/>
        <v>2</v>
      </c>
      <c r="T9" s="79">
        <v>2</v>
      </c>
      <c r="U9" s="80">
        <v>1</v>
      </c>
      <c r="V9" s="86">
        <v>0</v>
      </c>
      <c r="W9" s="125">
        <f t="shared" si="3"/>
        <v>25</v>
      </c>
      <c r="X9" s="126">
        <f t="shared" si="4"/>
        <v>13</v>
      </c>
      <c r="Y9" s="126"/>
      <c r="Z9" s="136" t="s">
        <v>110</v>
      </c>
      <c r="AA9" s="9" t="s">
        <v>109</v>
      </c>
      <c r="AC9" s="136" t="s">
        <v>98</v>
      </c>
      <c r="AD9" s="127">
        <v>2</v>
      </c>
      <c r="AE9" s="12" t="s">
        <v>111</v>
      </c>
      <c r="AF9" s="13" t="s">
        <v>112</v>
      </c>
    </row>
    <row r="10" spans="1:32" s="110" customFormat="1" ht="41.25" thickBot="1" x14ac:dyDescent="0.3">
      <c r="A10" s="13" t="s">
        <v>93</v>
      </c>
      <c r="B10" s="14" t="s">
        <v>113</v>
      </c>
      <c r="C10" s="60">
        <f t="shared" si="0"/>
        <v>3</v>
      </c>
      <c r="D10" s="46">
        <v>2</v>
      </c>
      <c r="E10" s="30">
        <v>2</v>
      </c>
      <c r="F10" s="30">
        <v>1</v>
      </c>
      <c r="G10" s="30">
        <v>2</v>
      </c>
      <c r="H10" s="30">
        <v>2</v>
      </c>
      <c r="I10" s="31">
        <v>3</v>
      </c>
      <c r="J10" s="30">
        <v>3</v>
      </c>
      <c r="K10" s="50">
        <v>2</v>
      </c>
      <c r="L10" s="61">
        <f t="shared" si="1"/>
        <v>2</v>
      </c>
      <c r="M10" s="133">
        <v>1</v>
      </c>
      <c r="N10" s="134">
        <v>2</v>
      </c>
      <c r="O10" s="135">
        <v>2</v>
      </c>
      <c r="P10" s="131">
        <f t="shared" si="2"/>
        <v>2</v>
      </c>
      <c r="Q10" s="56">
        <v>2</v>
      </c>
      <c r="R10" s="59">
        <v>1</v>
      </c>
      <c r="S10" s="132">
        <f t="shared" si="5"/>
        <v>3</v>
      </c>
      <c r="T10" s="79">
        <v>3</v>
      </c>
      <c r="U10" s="80">
        <v>1</v>
      </c>
      <c r="V10" s="86">
        <v>1</v>
      </c>
      <c r="W10" s="125">
        <f t="shared" si="3"/>
        <v>30</v>
      </c>
      <c r="X10" s="126">
        <f t="shared" si="4"/>
        <v>17</v>
      </c>
      <c r="Y10" s="126"/>
      <c r="Z10" s="16" t="s">
        <v>114</v>
      </c>
      <c r="AA10" s="12" t="s">
        <v>113</v>
      </c>
      <c r="AC10" s="136" t="s">
        <v>102</v>
      </c>
      <c r="AD10" s="127">
        <v>2</v>
      </c>
      <c r="AE10" s="9" t="s">
        <v>115</v>
      </c>
      <c r="AF10" s="10" t="s">
        <v>116</v>
      </c>
    </row>
    <row r="11" spans="1:32" s="110" customFormat="1" ht="41.25" thickBot="1" x14ac:dyDescent="0.3">
      <c r="A11" s="13" t="s">
        <v>98</v>
      </c>
      <c r="B11" s="14" t="s">
        <v>117</v>
      </c>
      <c r="C11" s="60">
        <f t="shared" si="0"/>
        <v>2</v>
      </c>
      <c r="D11" s="46">
        <v>2</v>
      </c>
      <c r="E11" s="30">
        <v>2</v>
      </c>
      <c r="F11" s="30">
        <v>0</v>
      </c>
      <c r="G11" s="30">
        <v>1</v>
      </c>
      <c r="H11" s="30">
        <v>1</v>
      </c>
      <c r="I11" s="31">
        <v>1</v>
      </c>
      <c r="J11" s="30">
        <v>1</v>
      </c>
      <c r="K11" s="50">
        <v>2</v>
      </c>
      <c r="L11" s="61">
        <f t="shared" si="1"/>
        <v>2</v>
      </c>
      <c r="M11" s="133">
        <v>1</v>
      </c>
      <c r="N11" s="134">
        <v>2</v>
      </c>
      <c r="O11" s="135">
        <v>2</v>
      </c>
      <c r="P11" s="131">
        <f t="shared" si="2"/>
        <v>3</v>
      </c>
      <c r="Q11" s="56">
        <v>3</v>
      </c>
      <c r="R11" s="59">
        <v>2</v>
      </c>
      <c r="S11" s="132">
        <f t="shared" si="5"/>
        <v>3</v>
      </c>
      <c r="T11" s="79">
        <v>3</v>
      </c>
      <c r="U11" s="80">
        <v>1</v>
      </c>
      <c r="V11" s="86">
        <v>0</v>
      </c>
      <c r="W11" s="125">
        <f t="shared" si="3"/>
        <v>24</v>
      </c>
      <c r="X11" s="126">
        <f t="shared" si="4"/>
        <v>10</v>
      </c>
      <c r="Y11" s="137"/>
      <c r="Z11" s="138" t="s">
        <v>118</v>
      </c>
      <c r="AA11" s="12" t="s">
        <v>117</v>
      </c>
      <c r="AC11" s="136" t="s">
        <v>106</v>
      </c>
      <c r="AD11" s="127">
        <v>2</v>
      </c>
      <c r="AE11" s="9" t="s">
        <v>119</v>
      </c>
      <c r="AF11" s="10" t="s">
        <v>120</v>
      </c>
    </row>
    <row r="12" spans="1:32" s="110" customFormat="1" ht="40.5" x14ac:dyDescent="0.25">
      <c r="A12" s="13" t="s">
        <v>102</v>
      </c>
      <c r="B12" s="14" t="s">
        <v>121</v>
      </c>
      <c r="C12" s="60">
        <f t="shared" si="0"/>
        <v>3</v>
      </c>
      <c r="D12" s="46">
        <v>2</v>
      </c>
      <c r="E12" s="30">
        <v>2</v>
      </c>
      <c r="F12" s="30">
        <v>2</v>
      </c>
      <c r="G12" s="30">
        <v>1</v>
      </c>
      <c r="H12" s="30">
        <v>2</v>
      </c>
      <c r="I12" s="31">
        <v>3</v>
      </c>
      <c r="J12" s="30">
        <v>2</v>
      </c>
      <c r="K12" s="50">
        <v>2</v>
      </c>
      <c r="L12" s="61">
        <f t="shared" si="1"/>
        <v>2</v>
      </c>
      <c r="M12" s="133">
        <v>1</v>
      </c>
      <c r="N12" s="134">
        <v>2</v>
      </c>
      <c r="O12" s="135">
        <v>2</v>
      </c>
      <c r="P12" s="131">
        <f t="shared" si="2"/>
        <v>2</v>
      </c>
      <c r="Q12" s="56">
        <v>2</v>
      </c>
      <c r="R12" s="59">
        <v>2</v>
      </c>
      <c r="S12" s="132">
        <f t="shared" si="5"/>
        <v>3</v>
      </c>
      <c r="T12" s="79">
        <v>3</v>
      </c>
      <c r="U12" s="80">
        <v>1</v>
      </c>
      <c r="V12" s="86">
        <v>2</v>
      </c>
      <c r="W12" s="125">
        <f t="shared" si="3"/>
        <v>31</v>
      </c>
      <c r="X12" s="126">
        <f t="shared" si="4"/>
        <v>16</v>
      </c>
      <c r="Y12" s="126"/>
      <c r="Z12" s="83" t="s">
        <v>122</v>
      </c>
      <c r="AA12" s="12" t="s">
        <v>121</v>
      </c>
      <c r="AC12" s="136" t="s">
        <v>110</v>
      </c>
      <c r="AD12" s="127">
        <v>2</v>
      </c>
      <c r="AE12" s="8" t="s">
        <v>123</v>
      </c>
      <c r="AF12" s="1" t="s">
        <v>124</v>
      </c>
    </row>
    <row r="13" spans="1:32" s="110" customFormat="1" ht="15.75" thickBot="1" x14ac:dyDescent="0.3">
      <c r="A13" s="13" t="s">
        <v>106</v>
      </c>
      <c r="B13" s="14" t="s">
        <v>125</v>
      </c>
      <c r="C13" s="60">
        <f t="shared" si="0"/>
        <v>3</v>
      </c>
      <c r="D13" s="46">
        <v>1</v>
      </c>
      <c r="E13" s="30">
        <v>1</v>
      </c>
      <c r="F13" s="30">
        <v>1</v>
      </c>
      <c r="G13" s="30">
        <v>0</v>
      </c>
      <c r="H13" s="30">
        <v>1</v>
      </c>
      <c r="I13" s="31">
        <v>1</v>
      </c>
      <c r="J13" s="30">
        <v>3</v>
      </c>
      <c r="K13" s="50">
        <v>2</v>
      </c>
      <c r="L13" s="61">
        <f t="shared" si="1"/>
        <v>2</v>
      </c>
      <c r="M13" s="133">
        <v>1</v>
      </c>
      <c r="N13" s="134">
        <v>2</v>
      </c>
      <c r="O13" s="135">
        <v>2</v>
      </c>
      <c r="P13" s="131">
        <f t="shared" si="2"/>
        <v>3</v>
      </c>
      <c r="Q13" s="56">
        <v>3</v>
      </c>
      <c r="R13" s="59">
        <v>2</v>
      </c>
      <c r="S13" s="132">
        <f t="shared" si="5"/>
        <v>3</v>
      </c>
      <c r="T13" s="79">
        <v>3</v>
      </c>
      <c r="U13" s="80">
        <v>1</v>
      </c>
      <c r="V13" s="86">
        <v>2</v>
      </c>
      <c r="W13" s="125">
        <f t="shared" si="3"/>
        <v>26</v>
      </c>
      <c r="X13" s="126">
        <f t="shared" si="4"/>
        <v>10</v>
      </c>
      <c r="Y13" s="126"/>
      <c r="Z13" s="16" t="s">
        <v>126</v>
      </c>
      <c r="AA13" s="12" t="s">
        <v>125</v>
      </c>
      <c r="AC13" s="16"/>
      <c r="AD13" s="127"/>
      <c r="AE13" s="9" t="s">
        <v>127</v>
      </c>
      <c r="AF13" s="10" t="s">
        <v>128</v>
      </c>
    </row>
    <row r="14" spans="1:32" s="110" customFormat="1" ht="27.75" thickBot="1" x14ac:dyDescent="0.3">
      <c r="A14" s="13" t="s">
        <v>110</v>
      </c>
      <c r="B14" s="14" t="s">
        <v>129</v>
      </c>
      <c r="C14" s="60">
        <f t="shared" si="0"/>
        <v>3</v>
      </c>
      <c r="D14" s="46">
        <v>1</v>
      </c>
      <c r="E14" s="30">
        <v>1</v>
      </c>
      <c r="F14" s="30">
        <v>1</v>
      </c>
      <c r="G14" s="30">
        <v>0</v>
      </c>
      <c r="H14" s="30">
        <v>1</v>
      </c>
      <c r="I14" s="31">
        <v>1</v>
      </c>
      <c r="J14" s="30">
        <v>3</v>
      </c>
      <c r="K14" s="50">
        <v>2</v>
      </c>
      <c r="L14" s="61">
        <f t="shared" si="1"/>
        <v>2</v>
      </c>
      <c r="M14" s="133">
        <v>1</v>
      </c>
      <c r="N14" s="134">
        <v>2</v>
      </c>
      <c r="O14" s="135">
        <v>2</v>
      </c>
      <c r="P14" s="131">
        <f t="shared" si="2"/>
        <v>3</v>
      </c>
      <c r="Q14" s="56">
        <v>3</v>
      </c>
      <c r="R14" s="59">
        <v>2</v>
      </c>
      <c r="S14" s="132">
        <f t="shared" si="5"/>
        <v>3</v>
      </c>
      <c r="T14" s="79">
        <v>3</v>
      </c>
      <c r="U14" s="80">
        <v>1</v>
      </c>
      <c r="V14" s="86">
        <v>3</v>
      </c>
      <c r="W14" s="125">
        <f t="shared" si="3"/>
        <v>27</v>
      </c>
      <c r="X14" s="126">
        <f t="shared" si="4"/>
        <v>10</v>
      </c>
      <c r="Y14" s="126"/>
      <c r="Z14" s="16" t="s">
        <v>130</v>
      </c>
      <c r="AA14" s="12" t="s">
        <v>129</v>
      </c>
      <c r="AC14" s="120"/>
      <c r="AD14" s="121"/>
      <c r="AE14" s="9" t="s">
        <v>131</v>
      </c>
      <c r="AF14" s="10" t="s">
        <v>132</v>
      </c>
    </row>
    <row r="15" spans="1:32" s="110" customFormat="1" ht="54" x14ac:dyDescent="0.25">
      <c r="A15" s="62" t="s">
        <v>133</v>
      </c>
      <c r="B15" s="63" t="s">
        <v>134</v>
      </c>
      <c r="C15" s="64">
        <f t="shared" si="0"/>
        <v>2</v>
      </c>
      <c r="D15" s="65">
        <v>1.636363636</v>
      </c>
      <c r="E15" s="66">
        <v>1</v>
      </c>
      <c r="F15" s="66">
        <v>1</v>
      </c>
      <c r="G15" s="66">
        <v>1</v>
      </c>
      <c r="H15" s="66">
        <v>1</v>
      </c>
      <c r="I15" s="66">
        <v>2</v>
      </c>
      <c r="J15" s="66">
        <v>1.818181818</v>
      </c>
      <c r="K15" s="67">
        <v>2</v>
      </c>
      <c r="L15" s="68">
        <f t="shared" si="1"/>
        <v>2</v>
      </c>
      <c r="M15" s="139">
        <v>1</v>
      </c>
      <c r="N15" s="140">
        <v>2</v>
      </c>
      <c r="O15" s="141">
        <v>2</v>
      </c>
      <c r="P15" s="142">
        <f t="shared" si="2"/>
        <v>2</v>
      </c>
      <c r="Q15" s="69">
        <v>2</v>
      </c>
      <c r="R15" s="70">
        <v>2</v>
      </c>
      <c r="S15" s="143">
        <f t="shared" si="5"/>
        <v>2</v>
      </c>
      <c r="T15" s="81">
        <v>2</v>
      </c>
      <c r="U15" s="82">
        <v>2</v>
      </c>
      <c r="V15" s="87">
        <v>0</v>
      </c>
      <c r="W15" s="125">
        <f t="shared" si="3"/>
        <v>24.454545453999998</v>
      </c>
      <c r="X15" s="126">
        <f t="shared" si="4"/>
        <v>11.454545454</v>
      </c>
      <c r="Y15" s="126"/>
      <c r="Z15" s="16" t="s">
        <v>135</v>
      </c>
      <c r="AA15" s="9" t="s">
        <v>134</v>
      </c>
      <c r="AC15" s="83" t="s">
        <v>114</v>
      </c>
      <c r="AD15" s="144">
        <v>1</v>
      </c>
      <c r="AE15" s="9" t="s">
        <v>136</v>
      </c>
      <c r="AF15" s="10" t="s">
        <v>137</v>
      </c>
    </row>
    <row r="16" spans="1:32" s="110" customFormat="1" ht="27" x14ac:dyDescent="0.25">
      <c r="A16" s="37" t="s">
        <v>138</v>
      </c>
      <c r="B16" s="38" t="s">
        <v>139</v>
      </c>
      <c r="C16" s="39"/>
      <c r="D16" s="40"/>
      <c r="E16" s="40"/>
      <c r="F16" s="40"/>
      <c r="G16" s="40"/>
      <c r="H16" s="40"/>
      <c r="I16" s="40"/>
      <c r="J16" s="40"/>
      <c r="K16" s="40"/>
      <c r="L16" s="41"/>
      <c r="M16" s="122"/>
      <c r="N16" s="122"/>
      <c r="O16" s="122"/>
      <c r="P16" s="123"/>
      <c r="Q16" s="42"/>
      <c r="R16" s="42"/>
      <c r="S16" s="39"/>
      <c r="T16" s="43"/>
      <c r="U16" s="43"/>
      <c r="V16" s="73"/>
      <c r="W16" s="124"/>
      <c r="X16" s="125">
        <f t="shared" si="4"/>
        <v>0</v>
      </c>
      <c r="Y16" s="126"/>
      <c r="Z16" s="16" t="s">
        <v>140</v>
      </c>
      <c r="AA16" s="8"/>
      <c r="AC16" s="16" t="s">
        <v>118</v>
      </c>
      <c r="AD16" s="127">
        <v>1</v>
      </c>
      <c r="AE16" s="9" t="s">
        <v>141</v>
      </c>
      <c r="AF16" s="10" t="s">
        <v>142</v>
      </c>
    </row>
    <row r="17" spans="1:32" s="110" customFormat="1" ht="27" x14ac:dyDescent="0.25">
      <c r="A17" s="28" t="s">
        <v>114</v>
      </c>
      <c r="B17" s="29" t="s">
        <v>143</v>
      </c>
      <c r="C17" s="71">
        <f t="shared" si="0"/>
        <v>2</v>
      </c>
      <c r="D17" s="45">
        <v>1</v>
      </c>
      <c r="E17" s="34">
        <v>2</v>
      </c>
      <c r="F17" s="34">
        <v>1</v>
      </c>
      <c r="G17" s="34">
        <v>2</v>
      </c>
      <c r="H17" s="34">
        <v>1</v>
      </c>
      <c r="I17" s="35">
        <v>1</v>
      </c>
      <c r="J17" s="34">
        <v>1</v>
      </c>
      <c r="K17" s="49">
        <v>1</v>
      </c>
      <c r="L17" s="72">
        <f t="shared" si="1"/>
        <v>2</v>
      </c>
      <c r="M17" s="128">
        <v>2</v>
      </c>
      <c r="N17" s="129">
        <v>1</v>
      </c>
      <c r="O17" s="130">
        <v>1</v>
      </c>
      <c r="P17" s="145">
        <f t="shared" si="2"/>
        <v>3</v>
      </c>
      <c r="Q17" s="55">
        <v>3</v>
      </c>
      <c r="R17" s="58">
        <v>1</v>
      </c>
      <c r="S17" s="146">
        <f t="shared" si="5"/>
        <v>1</v>
      </c>
      <c r="T17" s="77">
        <v>1</v>
      </c>
      <c r="U17" s="78">
        <v>1</v>
      </c>
      <c r="V17" s="85">
        <v>0</v>
      </c>
      <c r="W17" s="125">
        <f t="shared" si="3"/>
        <v>20</v>
      </c>
      <c r="X17" s="126">
        <f t="shared" si="4"/>
        <v>10</v>
      </c>
      <c r="Y17" s="126"/>
      <c r="Z17" s="136" t="s">
        <v>144</v>
      </c>
      <c r="AA17" s="9" t="s">
        <v>143</v>
      </c>
      <c r="AC17" s="16" t="s">
        <v>122</v>
      </c>
      <c r="AD17" s="127">
        <v>1</v>
      </c>
      <c r="AE17" s="9" t="s">
        <v>145</v>
      </c>
      <c r="AF17" s="10" t="s">
        <v>146</v>
      </c>
    </row>
    <row r="18" spans="1:32" s="110" customFormat="1" ht="40.5" x14ac:dyDescent="0.25">
      <c r="A18" s="10" t="s">
        <v>118</v>
      </c>
      <c r="B18" s="11" t="s">
        <v>147</v>
      </c>
      <c r="C18" s="60">
        <f t="shared" si="0"/>
        <v>3</v>
      </c>
      <c r="D18" s="46">
        <v>1</v>
      </c>
      <c r="E18" s="30">
        <v>3</v>
      </c>
      <c r="F18" s="30">
        <v>2</v>
      </c>
      <c r="G18" s="30">
        <v>2</v>
      </c>
      <c r="H18" s="30">
        <v>3</v>
      </c>
      <c r="I18" s="31">
        <v>1</v>
      </c>
      <c r="J18" s="30">
        <v>1</v>
      </c>
      <c r="K18" s="50">
        <v>2</v>
      </c>
      <c r="L18" s="61">
        <f t="shared" si="1"/>
        <v>1</v>
      </c>
      <c r="M18" s="133">
        <v>1</v>
      </c>
      <c r="N18" s="134">
        <v>1</v>
      </c>
      <c r="O18" s="135">
        <v>1</v>
      </c>
      <c r="P18" s="131">
        <f t="shared" si="2"/>
        <v>2</v>
      </c>
      <c r="Q18" s="56">
        <v>2</v>
      </c>
      <c r="R18" s="59">
        <v>2</v>
      </c>
      <c r="S18" s="132">
        <f t="shared" si="5"/>
        <v>1</v>
      </c>
      <c r="T18" s="79">
        <v>1</v>
      </c>
      <c r="U18" s="80">
        <v>1</v>
      </c>
      <c r="V18" s="86">
        <v>0</v>
      </c>
      <c r="W18" s="125">
        <f t="shared" si="3"/>
        <v>24</v>
      </c>
      <c r="X18" s="126">
        <f t="shared" si="4"/>
        <v>15</v>
      </c>
      <c r="Y18" s="126"/>
      <c r="Z18" s="136" t="s">
        <v>148</v>
      </c>
      <c r="AA18" s="9" t="s">
        <v>147</v>
      </c>
      <c r="AC18" s="16" t="s">
        <v>126</v>
      </c>
      <c r="AD18" s="127">
        <v>1</v>
      </c>
      <c r="AE18" s="12" t="s">
        <v>149</v>
      </c>
      <c r="AF18" s="13" t="s">
        <v>148</v>
      </c>
    </row>
    <row r="19" spans="1:32" s="110" customFormat="1" ht="27" x14ac:dyDescent="0.25">
      <c r="A19" s="10" t="s">
        <v>122</v>
      </c>
      <c r="B19" s="11" t="s">
        <v>150</v>
      </c>
      <c r="C19" s="60">
        <f t="shared" si="0"/>
        <v>2</v>
      </c>
      <c r="D19" s="46">
        <v>1</v>
      </c>
      <c r="E19" s="30">
        <v>0</v>
      </c>
      <c r="F19" s="30">
        <v>0</v>
      </c>
      <c r="G19" s="30">
        <v>0</v>
      </c>
      <c r="H19" s="30">
        <v>2</v>
      </c>
      <c r="I19" s="31">
        <v>1</v>
      </c>
      <c r="J19" s="30">
        <v>1</v>
      </c>
      <c r="K19" s="50">
        <v>1</v>
      </c>
      <c r="L19" s="61">
        <f t="shared" si="1"/>
        <v>1</v>
      </c>
      <c r="M19" s="133">
        <v>1</v>
      </c>
      <c r="N19" s="134">
        <v>1</v>
      </c>
      <c r="O19" s="135">
        <v>1</v>
      </c>
      <c r="P19" s="131">
        <f t="shared" si="2"/>
        <v>1</v>
      </c>
      <c r="Q19" s="56">
        <v>1</v>
      </c>
      <c r="R19" s="59">
        <v>1</v>
      </c>
      <c r="S19" s="132">
        <f t="shared" si="5"/>
        <v>1</v>
      </c>
      <c r="T19" s="79">
        <v>1</v>
      </c>
      <c r="U19" s="80">
        <v>1</v>
      </c>
      <c r="V19" s="86">
        <v>0</v>
      </c>
      <c r="W19" s="125">
        <f t="shared" si="3"/>
        <v>13</v>
      </c>
      <c r="X19" s="126">
        <f t="shared" si="4"/>
        <v>6</v>
      </c>
      <c r="Y19" s="126"/>
      <c r="Z19" s="136" t="s">
        <v>151</v>
      </c>
      <c r="AA19" s="9" t="s">
        <v>150</v>
      </c>
      <c r="AC19" s="16" t="s">
        <v>130</v>
      </c>
      <c r="AD19" s="127">
        <v>1</v>
      </c>
      <c r="AE19" s="12" t="s">
        <v>152</v>
      </c>
      <c r="AF19" s="13" t="s">
        <v>153</v>
      </c>
    </row>
    <row r="20" spans="1:32" s="110" customFormat="1" x14ac:dyDescent="0.25">
      <c r="A20" s="10" t="s">
        <v>126</v>
      </c>
      <c r="B20" s="11" t="s">
        <v>154</v>
      </c>
      <c r="C20" s="60">
        <f t="shared" si="0"/>
        <v>3</v>
      </c>
      <c r="D20" s="46">
        <v>1</v>
      </c>
      <c r="E20" s="30">
        <v>3</v>
      </c>
      <c r="F20" s="30">
        <v>2</v>
      </c>
      <c r="G20" s="30">
        <v>1</v>
      </c>
      <c r="H20" s="30">
        <v>3</v>
      </c>
      <c r="I20" s="31">
        <v>1</v>
      </c>
      <c r="J20" s="30">
        <v>1</v>
      </c>
      <c r="K20" s="50">
        <v>2</v>
      </c>
      <c r="L20" s="61">
        <f t="shared" si="1"/>
        <v>1</v>
      </c>
      <c r="M20" s="133">
        <v>1</v>
      </c>
      <c r="N20" s="134">
        <v>1</v>
      </c>
      <c r="O20" s="135">
        <v>1</v>
      </c>
      <c r="P20" s="131">
        <f t="shared" si="2"/>
        <v>2</v>
      </c>
      <c r="Q20" s="56">
        <v>2</v>
      </c>
      <c r="R20" s="59">
        <v>2</v>
      </c>
      <c r="S20" s="132">
        <f t="shared" si="5"/>
        <v>1</v>
      </c>
      <c r="T20" s="79">
        <v>1</v>
      </c>
      <c r="U20" s="80">
        <v>1</v>
      </c>
      <c r="V20" s="86">
        <v>0</v>
      </c>
      <c r="W20" s="125">
        <f t="shared" si="3"/>
        <v>23</v>
      </c>
      <c r="X20" s="126">
        <f t="shared" si="4"/>
        <v>14</v>
      </c>
      <c r="Y20" s="126"/>
      <c r="Z20" s="136" t="s">
        <v>155</v>
      </c>
      <c r="AA20" s="9" t="s">
        <v>154</v>
      </c>
      <c r="AC20" s="16" t="s">
        <v>135</v>
      </c>
      <c r="AD20" s="127">
        <v>1</v>
      </c>
      <c r="AE20" s="12" t="s">
        <v>156</v>
      </c>
      <c r="AF20" s="13" t="s">
        <v>157</v>
      </c>
    </row>
    <row r="21" spans="1:32" s="110" customFormat="1" ht="40.5" x14ac:dyDescent="0.25">
      <c r="A21" s="10" t="s">
        <v>130</v>
      </c>
      <c r="B21" s="11" t="s">
        <v>158</v>
      </c>
      <c r="C21" s="60">
        <f t="shared" si="0"/>
        <v>1</v>
      </c>
      <c r="D21" s="46">
        <v>1</v>
      </c>
      <c r="E21" s="30">
        <v>0</v>
      </c>
      <c r="F21" s="30">
        <v>0</v>
      </c>
      <c r="G21" s="30">
        <v>0</v>
      </c>
      <c r="H21" s="30">
        <v>0</v>
      </c>
      <c r="I21" s="31">
        <v>1</v>
      </c>
      <c r="J21" s="30">
        <v>1</v>
      </c>
      <c r="K21" s="50">
        <v>1</v>
      </c>
      <c r="L21" s="61">
        <f t="shared" si="1"/>
        <v>1</v>
      </c>
      <c r="M21" s="133">
        <v>1</v>
      </c>
      <c r="N21" s="134">
        <v>1</v>
      </c>
      <c r="O21" s="135">
        <v>1</v>
      </c>
      <c r="P21" s="131">
        <f t="shared" si="2"/>
        <v>1</v>
      </c>
      <c r="Q21" s="56">
        <v>1</v>
      </c>
      <c r="R21" s="59">
        <v>1</v>
      </c>
      <c r="S21" s="132">
        <f t="shared" si="5"/>
        <v>1</v>
      </c>
      <c r="T21" s="79">
        <v>1</v>
      </c>
      <c r="U21" s="80">
        <v>1</v>
      </c>
      <c r="V21" s="86">
        <v>0</v>
      </c>
      <c r="W21" s="125">
        <f t="shared" si="3"/>
        <v>11</v>
      </c>
      <c r="X21" s="126">
        <f t="shared" si="4"/>
        <v>4</v>
      </c>
      <c r="Y21" s="126"/>
      <c r="Z21" s="136" t="s">
        <v>159</v>
      </c>
      <c r="AA21" s="9" t="s">
        <v>158</v>
      </c>
      <c r="AC21" s="16" t="s">
        <v>140</v>
      </c>
      <c r="AD21" s="127">
        <v>1</v>
      </c>
      <c r="AE21" s="12" t="s">
        <v>160</v>
      </c>
      <c r="AF21" s="13" t="s">
        <v>161</v>
      </c>
    </row>
    <row r="22" spans="1:32" s="110" customFormat="1" x14ac:dyDescent="0.25">
      <c r="A22" s="10" t="s">
        <v>135</v>
      </c>
      <c r="B22" s="11" t="s">
        <v>162</v>
      </c>
      <c r="C22" s="60">
        <f t="shared" si="0"/>
        <v>3</v>
      </c>
      <c r="D22" s="46">
        <v>1</v>
      </c>
      <c r="E22" s="30">
        <v>3</v>
      </c>
      <c r="F22" s="30">
        <v>2</v>
      </c>
      <c r="G22" s="30">
        <v>1</v>
      </c>
      <c r="H22" s="30">
        <v>3</v>
      </c>
      <c r="I22" s="31">
        <v>1</v>
      </c>
      <c r="J22" s="30">
        <v>1</v>
      </c>
      <c r="K22" s="50">
        <v>2</v>
      </c>
      <c r="L22" s="61">
        <f t="shared" si="1"/>
        <v>2</v>
      </c>
      <c r="M22" s="133">
        <v>2</v>
      </c>
      <c r="N22" s="134">
        <v>1</v>
      </c>
      <c r="O22" s="135">
        <v>1</v>
      </c>
      <c r="P22" s="131">
        <f t="shared" si="2"/>
        <v>2</v>
      </c>
      <c r="Q22" s="56">
        <v>2</v>
      </c>
      <c r="R22" s="59">
        <v>2</v>
      </c>
      <c r="S22" s="132">
        <f t="shared" si="5"/>
        <v>1</v>
      </c>
      <c r="T22" s="79">
        <v>1</v>
      </c>
      <c r="U22" s="80">
        <v>1</v>
      </c>
      <c r="V22" s="86">
        <v>0</v>
      </c>
      <c r="W22" s="125">
        <f t="shared" si="3"/>
        <v>24</v>
      </c>
      <c r="X22" s="126">
        <f t="shared" si="4"/>
        <v>14</v>
      </c>
      <c r="Y22" s="126"/>
      <c r="Z22" s="136" t="s">
        <v>163</v>
      </c>
      <c r="AA22" s="9" t="s">
        <v>162</v>
      </c>
      <c r="AC22" s="136" t="s">
        <v>144</v>
      </c>
      <c r="AD22" s="127">
        <v>1</v>
      </c>
      <c r="AE22" s="9" t="s">
        <v>164</v>
      </c>
      <c r="AF22" s="10" t="s">
        <v>165</v>
      </c>
    </row>
    <row r="23" spans="1:32" s="110" customFormat="1" ht="27" x14ac:dyDescent="0.25">
      <c r="A23" s="10" t="s">
        <v>140</v>
      </c>
      <c r="B23" s="11" t="s">
        <v>166</v>
      </c>
      <c r="C23" s="60">
        <f t="shared" si="0"/>
        <v>3</v>
      </c>
      <c r="D23" s="46">
        <v>1</v>
      </c>
      <c r="E23" s="30">
        <v>3</v>
      </c>
      <c r="F23" s="30">
        <v>2</v>
      </c>
      <c r="G23" s="30">
        <v>1</v>
      </c>
      <c r="H23" s="30">
        <v>3</v>
      </c>
      <c r="I23" s="31">
        <v>1</v>
      </c>
      <c r="J23" s="30">
        <v>1</v>
      </c>
      <c r="K23" s="50">
        <v>2</v>
      </c>
      <c r="L23" s="61">
        <f t="shared" si="1"/>
        <v>1</v>
      </c>
      <c r="M23" s="133">
        <v>1</v>
      </c>
      <c r="N23" s="134">
        <v>1</v>
      </c>
      <c r="O23" s="135">
        <v>1</v>
      </c>
      <c r="P23" s="131">
        <f t="shared" si="2"/>
        <v>2</v>
      </c>
      <c r="Q23" s="56">
        <v>2</v>
      </c>
      <c r="R23" s="59">
        <v>2</v>
      </c>
      <c r="S23" s="132">
        <f t="shared" si="5"/>
        <v>1</v>
      </c>
      <c r="T23" s="79">
        <v>1</v>
      </c>
      <c r="U23" s="80">
        <v>1</v>
      </c>
      <c r="V23" s="86">
        <v>0</v>
      </c>
      <c r="W23" s="125">
        <f t="shared" si="3"/>
        <v>23</v>
      </c>
      <c r="X23" s="126">
        <f t="shared" si="4"/>
        <v>14</v>
      </c>
      <c r="Y23" s="126"/>
      <c r="Z23" s="136" t="s">
        <v>167</v>
      </c>
      <c r="AA23" s="9" t="s">
        <v>166</v>
      </c>
      <c r="AC23" s="136" t="s">
        <v>148</v>
      </c>
      <c r="AD23" s="127">
        <v>1</v>
      </c>
      <c r="AE23" s="12" t="s">
        <v>117</v>
      </c>
      <c r="AF23" s="13" t="s">
        <v>98</v>
      </c>
    </row>
    <row r="24" spans="1:32" s="110" customFormat="1" ht="27" x14ac:dyDescent="0.25">
      <c r="A24" s="13" t="s">
        <v>144</v>
      </c>
      <c r="B24" s="14" t="s">
        <v>168</v>
      </c>
      <c r="C24" s="60">
        <f t="shared" si="0"/>
        <v>2</v>
      </c>
      <c r="D24" s="46">
        <v>2</v>
      </c>
      <c r="E24" s="30">
        <v>1</v>
      </c>
      <c r="F24" s="30">
        <v>1</v>
      </c>
      <c r="G24" s="30">
        <v>0</v>
      </c>
      <c r="H24" s="30">
        <v>2</v>
      </c>
      <c r="I24" s="31">
        <v>0</v>
      </c>
      <c r="J24" s="30">
        <v>0</v>
      </c>
      <c r="K24" s="51">
        <v>1</v>
      </c>
      <c r="L24" s="61">
        <f t="shared" si="1"/>
        <v>1</v>
      </c>
      <c r="M24" s="133">
        <v>1</v>
      </c>
      <c r="N24" s="134">
        <v>1</v>
      </c>
      <c r="O24" s="135">
        <v>1</v>
      </c>
      <c r="P24" s="131">
        <f t="shared" si="2"/>
        <v>2</v>
      </c>
      <c r="Q24" s="56">
        <v>2</v>
      </c>
      <c r="R24" s="59">
        <v>1</v>
      </c>
      <c r="S24" s="132">
        <f t="shared" si="5"/>
        <v>2</v>
      </c>
      <c r="T24" s="79">
        <v>1</v>
      </c>
      <c r="U24" s="80">
        <v>1</v>
      </c>
      <c r="V24" s="86">
        <v>2</v>
      </c>
      <c r="W24" s="125">
        <f t="shared" si="3"/>
        <v>17</v>
      </c>
      <c r="X24" s="126">
        <f t="shared" si="4"/>
        <v>7</v>
      </c>
      <c r="Y24" s="126"/>
      <c r="Z24" s="136" t="s">
        <v>169</v>
      </c>
      <c r="AA24" s="12" t="s">
        <v>168</v>
      </c>
      <c r="AC24" s="136" t="s">
        <v>151</v>
      </c>
      <c r="AD24" s="127">
        <v>1</v>
      </c>
      <c r="AE24" s="12" t="s">
        <v>129</v>
      </c>
      <c r="AF24" s="13" t="s">
        <v>110</v>
      </c>
    </row>
    <row r="25" spans="1:32" s="110" customFormat="1" ht="54" x14ac:dyDescent="0.25">
      <c r="A25" s="13" t="s">
        <v>148</v>
      </c>
      <c r="B25" s="14" t="s">
        <v>149</v>
      </c>
      <c r="C25" s="60">
        <f t="shared" si="0"/>
        <v>2</v>
      </c>
      <c r="D25" s="46">
        <v>2</v>
      </c>
      <c r="E25" s="30">
        <v>1</v>
      </c>
      <c r="F25" s="30">
        <v>0</v>
      </c>
      <c r="G25" s="30" t="s">
        <v>65</v>
      </c>
      <c r="H25" s="30">
        <v>1</v>
      </c>
      <c r="I25" s="31">
        <v>2</v>
      </c>
      <c r="J25" s="30">
        <v>0</v>
      </c>
      <c r="K25" s="51">
        <v>2</v>
      </c>
      <c r="L25" s="61">
        <f t="shared" si="1"/>
        <v>1</v>
      </c>
      <c r="M25" s="133">
        <v>1</v>
      </c>
      <c r="N25" s="134">
        <v>1</v>
      </c>
      <c r="O25" s="135">
        <v>1</v>
      </c>
      <c r="P25" s="131">
        <f t="shared" si="2"/>
        <v>2</v>
      </c>
      <c r="Q25" s="56">
        <v>2</v>
      </c>
      <c r="R25" s="59">
        <v>2</v>
      </c>
      <c r="S25" s="132">
        <f t="shared" si="5"/>
        <v>1</v>
      </c>
      <c r="T25" s="79">
        <v>1</v>
      </c>
      <c r="U25" s="80">
        <v>1</v>
      </c>
      <c r="V25" s="86">
        <v>0</v>
      </c>
      <c r="W25" s="125">
        <f t="shared" si="3"/>
        <v>17</v>
      </c>
      <c r="X25" s="126">
        <f t="shared" si="4"/>
        <v>8</v>
      </c>
      <c r="Y25" s="126"/>
      <c r="Z25" s="136" t="s">
        <v>170</v>
      </c>
      <c r="AA25" s="12" t="s">
        <v>149</v>
      </c>
      <c r="AC25" s="136" t="s">
        <v>155</v>
      </c>
      <c r="AD25" s="127">
        <v>1</v>
      </c>
      <c r="AE25" s="9" t="s">
        <v>89</v>
      </c>
      <c r="AF25" s="10" t="s">
        <v>88</v>
      </c>
    </row>
    <row r="26" spans="1:32" s="110" customFormat="1" ht="40.5" x14ac:dyDescent="0.25">
      <c r="A26" s="13" t="s">
        <v>151</v>
      </c>
      <c r="B26" s="14" t="s">
        <v>171</v>
      </c>
      <c r="C26" s="60">
        <f t="shared" si="0"/>
        <v>2</v>
      </c>
      <c r="D26" s="46">
        <v>1</v>
      </c>
      <c r="E26" s="30">
        <v>1</v>
      </c>
      <c r="F26" s="30">
        <v>1</v>
      </c>
      <c r="G26" s="30">
        <v>0</v>
      </c>
      <c r="H26" s="30">
        <v>2</v>
      </c>
      <c r="I26" s="31">
        <v>0</v>
      </c>
      <c r="J26" s="30">
        <v>0</v>
      </c>
      <c r="K26" s="51">
        <v>1</v>
      </c>
      <c r="L26" s="61">
        <f t="shared" si="1"/>
        <v>1</v>
      </c>
      <c r="M26" s="133">
        <v>1</v>
      </c>
      <c r="N26" s="134">
        <v>1</v>
      </c>
      <c r="O26" s="135">
        <v>1</v>
      </c>
      <c r="P26" s="131">
        <f t="shared" si="2"/>
        <v>2</v>
      </c>
      <c r="Q26" s="56">
        <v>2</v>
      </c>
      <c r="R26" s="59">
        <v>2</v>
      </c>
      <c r="S26" s="132">
        <f t="shared" si="5"/>
        <v>2</v>
      </c>
      <c r="T26" s="79">
        <v>1</v>
      </c>
      <c r="U26" s="80">
        <v>1</v>
      </c>
      <c r="V26" s="86">
        <v>2</v>
      </c>
      <c r="W26" s="125">
        <f t="shared" si="3"/>
        <v>17</v>
      </c>
      <c r="X26" s="126">
        <f t="shared" si="4"/>
        <v>6</v>
      </c>
      <c r="Y26" s="126"/>
      <c r="Z26" s="136" t="s">
        <v>172</v>
      </c>
      <c r="AA26" s="12" t="s">
        <v>171</v>
      </c>
      <c r="AC26" s="136" t="s">
        <v>159</v>
      </c>
      <c r="AD26" s="127">
        <v>1</v>
      </c>
      <c r="AE26" s="9" t="s">
        <v>44</v>
      </c>
      <c r="AF26" s="10" t="s">
        <v>70</v>
      </c>
    </row>
    <row r="27" spans="1:32" s="110" customFormat="1" ht="27" x14ac:dyDescent="0.25">
      <c r="A27" s="13" t="s">
        <v>155</v>
      </c>
      <c r="B27" s="14" t="s">
        <v>173</v>
      </c>
      <c r="C27" s="60">
        <f t="shared" si="0"/>
        <v>2</v>
      </c>
      <c r="D27" s="46">
        <v>1</v>
      </c>
      <c r="E27" s="30">
        <v>1</v>
      </c>
      <c r="F27" s="30">
        <v>1</v>
      </c>
      <c r="G27" s="30" t="s">
        <v>65</v>
      </c>
      <c r="H27" s="30">
        <v>2</v>
      </c>
      <c r="I27" s="31">
        <v>0</v>
      </c>
      <c r="J27" s="30">
        <v>1</v>
      </c>
      <c r="K27" s="51">
        <v>1</v>
      </c>
      <c r="L27" s="61">
        <f t="shared" si="1"/>
        <v>1</v>
      </c>
      <c r="M27" s="133">
        <v>1</v>
      </c>
      <c r="N27" s="134">
        <v>1</v>
      </c>
      <c r="O27" s="135">
        <v>1</v>
      </c>
      <c r="P27" s="131">
        <f t="shared" si="2"/>
        <v>1</v>
      </c>
      <c r="Q27" s="56">
        <v>1</v>
      </c>
      <c r="R27" s="59">
        <v>1</v>
      </c>
      <c r="S27" s="132">
        <f t="shared" si="5"/>
        <v>1</v>
      </c>
      <c r="T27" s="79">
        <v>1</v>
      </c>
      <c r="U27" s="80">
        <v>1</v>
      </c>
      <c r="V27" s="86">
        <v>0</v>
      </c>
      <c r="W27" s="125">
        <f t="shared" si="3"/>
        <v>14</v>
      </c>
      <c r="X27" s="126">
        <f t="shared" si="4"/>
        <v>7</v>
      </c>
      <c r="Y27" s="126"/>
      <c r="Z27" s="136" t="s">
        <v>174</v>
      </c>
      <c r="AA27" s="12" t="s">
        <v>173</v>
      </c>
      <c r="AC27" s="136" t="s">
        <v>163</v>
      </c>
      <c r="AD27" s="127">
        <v>1</v>
      </c>
      <c r="AE27" s="8" t="s">
        <v>84</v>
      </c>
      <c r="AF27" s="1" t="s">
        <v>83</v>
      </c>
    </row>
    <row r="28" spans="1:32" s="110" customFormat="1" ht="40.5" x14ac:dyDescent="0.25">
      <c r="A28" s="13" t="s">
        <v>159</v>
      </c>
      <c r="B28" s="14" t="s">
        <v>175</v>
      </c>
      <c r="C28" s="60">
        <f t="shared" si="0"/>
        <v>1</v>
      </c>
      <c r="D28" s="46">
        <v>1</v>
      </c>
      <c r="E28" s="30">
        <v>1</v>
      </c>
      <c r="F28" s="30">
        <v>0</v>
      </c>
      <c r="G28" s="30" t="s">
        <v>65</v>
      </c>
      <c r="H28" s="30">
        <v>0</v>
      </c>
      <c r="I28" s="31">
        <v>0</v>
      </c>
      <c r="J28" s="30">
        <v>1</v>
      </c>
      <c r="K28" s="51">
        <v>1</v>
      </c>
      <c r="L28" s="61">
        <f t="shared" si="1"/>
        <v>1</v>
      </c>
      <c r="M28" s="133">
        <v>1</v>
      </c>
      <c r="N28" s="134">
        <v>1</v>
      </c>
      <c r="O28" s="135">
        <v>1</v>
      </c>
      <c r="P28" s="131">
        <f t="shared" si="2"/>
        <v>1</v>
      </c>
      <c r="Q28" s="56">
        <v>1</v>
      </c>
      <c r="R28" s="59">
        <v>1</v>
      </c>
      <c r="S28" s="132">
        <f t="shared" si="5"/>
        <v>1</v>
      </c>
      <c r="T28" s="79">
        <v>1</v>
      </c>
      <c r="U28" s="80">
        <v>1</v>
      </c>
      <c r="V28" s="86">
        <v>0</v>
      </c>
      <c r="W28" s="125">
        <f t="shared" si="3"/>
        <v>11</v>
      </c>
      <c r="X28" s="126">
        <f t="shared" si="4"/>
        <v>4</v>
      </c>
      <c r="Y28" s="126"/>
      <c r="Z28" s="136" t="s">
        <v>176</v>
      </c>
      <c r="AA28" s="12" t="s">
        <v>175</v>
      </c>
      <c r="AC28" s="136" t="s">
        <v>167</v>
      </c>
      <c r="AD28" s="127">
        <v>1</v>
      </c>
      <c r="AE28" s="12" t="s">
        <v>125</v>
      </c>
      <c r="AF28" s="13" t="s">
        <v>106</v>
      </c>
    </row>
    <row r="29" spans="1:32" s="110" customFormat="1" ht="54" x14ac:dyDescent="0.25">
      <c r="A29" s="13" t="s">
        <v>163</v>
      </c>
      <c r="B29" s="14" t="s">
        <v>177</v>
      </c>
      <c r="C29" s="60">
        <f t="shared" si="0"/>
        <v>2</v>
      </c>
      <c r="D29" s="46">
        <v>2</v>
      </c>
      <c r="E29" s="30">
        <v>1</v>
      </c>
      <c r="F29" s="30">
        <v>1</v>
      </c>
      <c r="G29" s="30">
        <v>1</v>
      </c>
      <c r="H29" s="30">
        <v>2</v>
      </c>
      <c r="I29" s="32">
        <v>2</v>
      </c>
      <c r="J29" s="30">
        <v>2</v>
      </c>
      <c r="K29" s="51">
        <v>2</v>
      </c>
      <c r="L29" s="61">
        <f t="shared" si="1"/>
        <v>2</v>
      </c>
      <c r="M29" s="133">
        <v>2</v>
      </c>
      <c r="N29" s="134">
        <v>1</v>
      </c>
      <c r="O29" s="135">
        <v>1</v>
      </c>
      <c r="P29" s="131">
        <f t="shared" si="2"/>
        <v>1</v>
      </c>
      <c r="Q29" s="56">
        <v>1</v>
      </c>
      <c r="R29" s="59">
        <v>1</v>
      </c>
      <c r="S29" s="132">
        <f t="shared" si="5"/>
        <v>2</v>
      </c>
      <c r="T29" s="79">
        <v>2</v>
      </c>
      <c r="U29" s="80">
        <v>1</v>
      </c>
      <c r="V29" s="86">
        <v>0</v>
      </c>
      <c r="W29" s="125">
        <f t="shared" si="3"/>
        <v>22</v>
      </c>
      <c r="X29" s="126">
        <f t="shared" si="4"/>
        <v>13</v>
      </c>
      <c r="Y29" s="126"/>
      <c r="Z29" s="136" t="s">
        <v>178</v>
      </c>
      <c r="AA29" s="12" t="s">
        <v>177</v>
      </c>
      <c r="AC29" s="136" t="s">
        <v>169</v>
      </c>
      <c r="AD29" s="127">
        <v>1</v>
      </c>
      <c r="AE29" s="9" t="s">
        <v>179</v>
      </c>
      <c r="AF29" s="10" t="s">
        <v>180</v>
      </c>
    </row>
    <row r="30" spans="1:32" s="110" customFormat="1" x14ac:dyDescent="0.25">
      <c r="A30" s="13" t="s">
        <v>167</v>
      </c>
      <c r="B30" s="14" t="s">
        <v>181</v>
      </c>
      <c r="C30" s="60">
        <f t="shared" si="0"/>
        <v>2</v>
      </c>
      <c r="D30" s="46">
        <v>2</v>
      </c>
      <c r="E30" s="30">
        <v>1</v>
      </c>
      <c r="F30" s="30">
        <v>1</v>
      </c>
      <c r="G30" s="30">
        <v>0</v>
      </c>
      <c r="H30" s="30">
        <v>1</v>
      </c>
      <c r="I30" s="31">
        <v>0</v>
      </c>
      <c r="J30" s="30">
        <v>0</v>
      </c>
      <c r="K30" s="51">
        <v>1</v>
      </c>
      <c r="L30" s="61">
        <f t="shared" si="1"/>
        <v>1</v>
      </c>
      <c r="M30" s="133">
        <v>1</v>
      </c>
      <c r="N30" s="134">
        <v>1</v>
      </c>
      <c r="O30" s="135">
        <v>1</v>
      </c>
      <c r="P30" s="131">
        <f t="shared" si="2"/>
        <v>1</v>
      </c>
      <c r="Q30" s="56">
        <v>1</v>
      </c>
      <c r="R30" s="59">
        <v>1</v>
      </c>
      <c r="S30" s="132">
        <f t="shared" si="5"/>
        <v>2</v>
      </c>
      <c r="T30" s="79">
        <v>1</v>
      </c>
      <c r="U30" s="80">
        <v>1</v>
      </c>
      <c r="V30" s="86">
        <v>2</v>
      </c>
      <c r="W30" s="125">
        <f t="shared" si="3"/>
        <v>15</v>
      </c>
      <c r="X30" s="126">
        <f t="shared" si="4"/>
        <v>6</v>
      </c>
      <c r="Y30" s="126"/>
      <c r="Z30" s="16" t="s">
        <v>182</v>
      </c>
      <c r="AA30" s="12" t="s">
        <v>181</v>
      </c>
      <c r="AC30" s="136" t="s">
        <v>170</v>
      </c>
      <c r="AD30" s="127">
        <v>1</v>
      </c>
      <c r="AE30" s="9" t="s">
        <v>183</v>
      </c>
      <c r="AF30" s="10" t="s">
        <v>184</v>
      </c>
    </row>
    <row r="31" spans="1:32" s="110" customFormat="1" x14ac:dyDescent="0.25">
      <c r="A31" s="13" t="s">
        <v>169</v>
      </c>
      <c r="B31" s="14" t="s">
        <v>185</v>
      </c>
      <c r="C31" s="60">
        <f t="shared" si="0"/>
        <v>2</v>
      </c>
      <c r="D31" s="46">
        <v>2</v>
      </c>
      <c r="E31" s="30">
        <v>1</v>
      </c>
      <c r="F31" s="30">
        <v>1</v>
      </c>
      <c r="G31" s="30">
        <v>0</v>
      </c>
      <c r="H31" s="30">
        <v>1</v>
      </c>
      <c r="I31" s="31">
        <v>0</v>
      </c>
      <c r="J31" s="30">
        <v>0</v>
      </c>
      <c r="K31" s="51">
        <v>1</v>
      </c>
      <c r="L31" s="61">
        <f t="shared" si="1"/>
        <v>2</v>
      </c>
      <c r="M31" s="133">
        <v>2</v>
      </c>
      <c r="N31" s="134">
        <v>1</v>
      </c>
      <c r="O31" s="135">
        <v>1</v>
      </c>
      <c r="P31" s="131">
        <f t="shared" si="2"/>
        <v>1</v>
      </c>
      <c r="Q31" s="56">
        <v>1</v>
      </c>
      <c r="R31" s="59">
        <v>1</v>
      </c>
      <c r="S31" s="132">
        <f t="shared" si="5"/>
        <v>2</v>
      </c>
      <c r="T31" s="79">
        <v>1</v>
      </c>
      <c r="U31" s="80">
        <v>1</v>
      </c>
      <c r="V31" s="86">
        <v>2</v>
      </c>
      <c r="W31" s="125">
        <f t="shared" si="3"/>
        <v>16</v>
      </c>
      <c r="X31" s="126">
        <f t="shared" si="4"/>
        <v>6</v>
      </c>
      <c r="Y31" s="126"/>
      <c r="Z31" s="16" t="s">
        <v>184</v>
      </c>
      <c r="AA31" s="12" t="s">
        <v>185</v>
      </c>
      <c r="AC31" s="136" t="s">
        <v>172</v>
      </c>
      <c r="AD31" s="127">
        <v>1</v>
      </c>
      <c r="AE31" s="9" t="s">
        <v>186</v>
      </c>
      <c r="AF31" s="10" t="s">
        <v>187</v>
      </c>
    </row>
    <row r="32" spans="1:32" s="110" customFormat="1" ht="27.75" thickBot="1" x14ac:dyDescent="0.3">
      <c r="A32" s="13" t="s">
        <v>170</v>
      </c>
      <c r="B32" s="14" t="s">
        <v>188</v>
      </c>
      <c r="C32" s="60">
        <f t="shared" si="0"/>
        <v>2</v>
      </c>
      <c r="D32" s="46">
        <v>2</v>
      </c>
      <c r="E32" s="30">
        <v>1</v>
      </c>
      <c r="F32" s="30">
        <v>1</v>
      </c>
      <c r="G32" s="30">
        <v>0</v>
      </c>
      <c r="H32" s="30">
        <v>1</v>
      </c>
      <c r="I32" s="31">
        <v>0</v>
      </c>
      <c r="J32" s="30">
        <v>0</v>
      </c>
      <c r="K32" s="51">
        <v>1</v>
      </c>
      <c r="L32" s="61">
        <f t="shared" si="1"/>
        <v>1</v>
      </c>
      <c r="M32" s="133">
        <v>1</v>
      </c>
      <c r="N32" s="134">
        <v>1</v>
      </c>
      <c r="O32" s="135">
        <v>1</v>
      </c>
      <c r="P32" s="131">
        <f t="shared" si="2"/>
        <v>1</v>
      </c>
      <c r="Q32" s="56">
        <v>1</v>
      </c>
      <c r="R32" s="59">
        <v>1</v>
      </c>
      <c r="S32" s="132">
        <f t="shared" si="5"/>
        <v>2</v>
      </c>
      <c r="T32" s="79">
        <v>1</v>
      </c>
      <c r="U32" s="80">
        <v>1</v>
      </c>
      <c r="V32" s="86">
        <v>2</v>
      </c>
      <c r="W32" s="125">
        <f t="shared" si="3"/>
        <v>15</v>
      </c>
      <c r="X32" s="126">
        <f t="shared" si="4"/>
        <v>6</v>
      </c>
      <c r="Y32" s="137"/>
      <c r="Z32" s="147" t="s">
        <v>189</v>
      </c>
      <c r="AA32" s="12" t="s">
        <v>188</v>
      </c>
      <c r="AC32" s="136" t="s">
        <v>174</v>
      </c>
      <c r="AD32" s="127">
        <v>1</v>
      </c>
      <c r="AE32" s="9" t="s">
        <v>190</v>
      </c>
      <c r="AF32" s="10" t="s">
        <v>182</v>
      </c>
    </row>
    <row r="33" spans="1:32" s="110" customFormat="1" ht="27.75" thickBot="1" x14ac:dyDescent="0.3">
      <c r="A33" s="13" t="s">
        <v>172</v>
      </c>
      <c r="B33" s="14" t="s">
        <v>191</v>
      </c>
      <c r="C33" s="60">
        <f t="shared" si="0"/>
        <v>1</v>
      </c>
      <c r="D33" s="46">
        <v>0</v>
      </c>
      <c r="E33" s="30">
        <v>0</v>
      </c>
      <c r="F33" s="30">
        <v>0</v>
      </c>
      <c r="G33" s="30">
        <v>0</v>
      </c>
      <c r="H33" s="30">
        <v>1</v>
      </c>
      <c r="I33" s="31">
        <v>0</v>
      </c>
      <c r="J33" s="30">
        <v>0</v>
      </c>
      <c r="K33" s="50">
        <v>0</v>
      </c>
      <c r="L33" s="61">
        <f t="shared" si="1"/>
        <v>1</v>
      </c>
      <c r="M33" s="133">
        <v>1</v>
      </c>
      <c r="N33" s="134">
        <v>1</v>
      </c>
      <c r="O33" s="135">
        <v>1</v>
      </c>
      <c r="P33" s="131">
        <f t="shared" si="2"/>
        <v>1</v>
      </c>
      <c r="Q33" s="56">
        <v>1</v>
      </c>
      <c r="R33" s="59">
        <v>1</v>
      </c>
      <c r="S33" s="132">
        <f t="shared" si="5"/>
        <v>1</v>
      </c>
      <c r="T33" s="79">
        <v>1</v>
      </c>
      <c r="U33" s="80">
        <v>1</v>
      </c>
      <c r="V33" s="86">
        <v>0</v>
      </c>
      <c r="W33" s="125">
        <f t="shared" si="3"/>
        <v>8</v>
      </c>
      <c r="X33" s="126">
        <f t="shared" si="4"/>
        <v>1</v>
      </c>
      <c r="Y33" s="137"/>
      <c r="Z33" s="138" t="s">
        <v>192</v>
      </c>
      <c r="AA33" s="12" t="s">
        <v>191</v>
      </c>
      <c r="AC33" s="136" t="s">
        <v>176</v>
      </c>
      <c r="AD33" s="127">
        <v>1</v>
      </c>
      <c r="AE33" s="12" t="s">
        <v>193</v>
      </c>
      <c r="AF33" s="13" t="s">
        <v>194</v>
      </c>
    </row>
    <row r="34" spans="1:32" s="110" customFormat="1" x14ac:dyDescent="0.25">
      <c r="A34" s="13" t="s">
        <v>174</v>
      </c>
      <c r="B34" s="14" t="s">
        <v>195</v>
      </c>
      <c r="C34" s="60">
        <f t="shared" si="0"/>
        <v>2</v>
      </c>
      <c r="D34" s="46">
        <v>1</v>
      </c>
      <c r="E34" s="30">
        <v>1</v>
      </c>
      <c r="F34" s="30" t="s">
        <v>65</v>
      </c>
      <c r="G34" s="30">
        <v>1</v>
      </c>
      <c r="H34" s="30">
        <v>1</v>
      </c>
      <c r="I34" s="31">
        <v>1</v>
      </c>
      <c r="J34" s="30">
        <v>1</v>
      </c>
      <c r="K34" s="50">
        <v>2</v>
      </c>
      <c r="L34" s="61">
        <f t="shared" si="1"/>
        <v>1</v>
      </c>
      <c r="M34" s="133">
        <v>1</v>
      </c>
      <c r="N34" s="134">
        <v>1</v>
      </c>
      <c r="O34" s="135">
        <v>1</v>
      </c>
      <c r="P34" s="131">
        <f t="shared" si="2"/>
        <v>1</v>
      </c>
      <c r="Q34" s="56">
        <v>1</v>
      </c>
      <c r="R34" s="59">
        <v>1</v>
      </c>
      <c r="S34" s="132">
        <f t="shared" si="5"/>
        <v>1</v>
      </c>
      <c r="T34" s="79">
        <v>1</v>
      </c>
      <c r="U34" s="80">
        <v>1</v>
      </c>
      <c r="V34" s="86">
        <v>0</v>
      </c>
      <c r="W34" s="125">
        <f t="shared" si="3"/>
        <v>15</v>
      </c>
      <c r="X34" s="126">
        <f t="shared" si="4"/>
        <v>8</v>
      </c>
      <c r="Y34" s="126"/>
      <c r="Z34" s="83" t="s">
        <v>196</v>
      </c>
      <c r="AA34" s="12" t="s">
        <v>195</v>
      </c>
      <c r="AC34" s="136" t="s">
        <v>178</v>
      </c>
      <c r="AD34" s="127">
        <v>1</v>
      </c>
      <c r="AE34" s="9" t="s">
        <v>197</v>
      </c>
      <c r="AF34" s="10" t="s">
        <v>198</v>
      </c>
    </row>
    <row r="35" spans="1:32" s="110" customFormat="1" ht="27.75" thickBot="1" x14ac:dyDescent="0.3">
      <c r="A35" s="13" t="s">
        <v>176</v>
      </c>
      <c r="B35" s="14" t="s">
        <v>199</v>
      </c>
      <c r="C35" s="60">
        <f t="shared" si="0"/>
        <v>3</v>
      </c>
      <c r="D35" s="46">
        <v>1</v>
      </c>
      <c r="E35" s="30">
        <v>1</v>
      </c>
      <c r="F35" s="30">
        <v>2</v>
      </c>
      <c r="G35" s="30">
        <v>1</v>
      </c>
      <c r="H35" s="30">
        <v>3</v>
      </c>
      <c r="I35" s="31">
        <v>1</v>
      </c>
      <c r="J35" s="30">
        <v>1</v>
      </c>
      <c r="K35" s="50">
        <v>1</v>
      </c>
      <c r="L35" s="61">
        <f t="shared" si="1"/>
        <v>1</v>
      </c>
      <c r="M35" s="133">
        <v>1</v>
      </c>
      <c r="N35" s="134">
        <v>1</v>
      </c>
      <c r="O35" s="135">
        <v>1</v>
      </c>
      <c r="P35" s="131">
        <f t="shared" si="2"/>
        <v>1</v>
      </c>
      <c r="Q35" s="56">
        <v>1</v>
      </c>
      <c r="R35" s="59">
        <v>1</v>
      </c>
      <c r="S35" s="132">
        <f t="shared" si="5"/>
        <v>3</v>
      </c>
      <c r="T35" s="79">
        <v>1</v>
      </c>
      <c r="U35" s="80">
        <v>1</v>
      </c>
      <c r="V35" s="86">
        <v>3</v>
      </c>
      <c r="W35" s="125">
        <f t="shared" si="3"/>
        <v>21</v>
      </c>
      <c r="X35" s="126">
        <f t="shared" si="4"/>
        <v>11</v>
      </c>
      <c r="Y35" s="126"/>
      <c r="Z35" s="16" t="s">
        <v>200</v>
      </c>
      <c r="AA35" s="12" t="s">
        <v>199</v>
      </c>
      <c r="AC35" s="147"/>
      <c r="AD35" s="148"/>
      <c r="AE35" s="9" t="s">
        <v>143</v>
      </c>
      <c r="AF35" s="10" t="s">
        <v>114</v>
      </c>
    </row>
    <row r="36" spans="1:32" s="110" customFormat="1" ht="15.75" thickBot="1" x14ac:dyDescent="0.3">
      <c r="A36" s="13" t="s">
        <v>178</v>
      </c>
      <c r="B36" s="14" t="s">
        <v>201</v>
      </c>
      <c r="C36" s="60">
        <f t="shared" si="0"/>
        <v>3</v>
      </c>
      <c r="D36" s="46">
        <v>1</v>
      </c>
      <c r="E36" s="30">
        <v>3</v>
      </c>
      <c r="F36" s="30">
        <v>2</v>
      </c>
      <c r="G36" s="30">
        <v>1</v>
      </c>
      <c r="H36" s="30">
        <v>3</v>
      </c>
      <c r="I36" s="31">
        <v>1</v>
      </c>
      <c r="J36" s="30">
        <v>1</v>
      </c>
      <c r="K36" s="50">
        <v>1</v>
      </c>
      <c r="L36" s="61">
        <f t="shared" si="1"/>
        <v>1</v>
      </c>
      <c r="M36" s="133">
        <v>1</v>
      </c>
      <c r="N36" s="134">
        <v>1</v>
      </c>
      <c r="O36" s="135">
        <v>1</v>
      </c>
      <c r="P36" s="131">
        <f t="shared" si="2"/>
        <v>1</v>
      </c>
      <c r="Q36" s="56">
        <v>1</v>
      </c>
      <c r="R36" s="59">
        <v>1</v>
      </c>
      <c r="S36" s="132">
        <f t="shared" si="5"/>
        <v>1</v>
      </c>
      <c r="T36" s="79">
        <v>1</v>
      </c>
      <c r="U36" s="80">
        <v>1</v>
      </c>
      <c r="V36" s="86">
        <v>0</v>
      </c>
      <c r="W36" s="125">
        <f t="shared" si="3"/>
        <v>20</v>
      </c>
      <c r="X36" s="126">
        <f t="shared" si="4"/>
        <v>13</v>
      </c>
      <c r="Y36" s="126"/>
      <c r="Z36" s="16" t="s">
        <v>202</v>
      </c>
      <c r="AA36" s="12" t="s">
        <v>201</v>
      </c>
      <c r="AC36" s="120"/>
      <c r="AD36" s="121"/>
      <c r="AE36" s="12" t="s">
        <v>181</v>
      </c>
      <c r="AF36" s="13" t="s">
        <v>167</v>
      </c>
    </row>
    <row r="37" spans="1:32" s="110" customFormat="1" x14ac:dyDescent="0.25">
      <c r="A37" s="10" t="s">
        <v>203</v>
      </c>
      <c r="B37" s="11" t="s">
        <v>204</v>
      </c>
      <c r="C37" s="60">
        <f t="shared" si="0"/>
        <v>2</v>
      </c>
      <c r="D37" s="46">
        <v>1.25</v>
      </c>
      <c r="E37" s="30">
        <v>1</v>
      </c>
      <c r="F37" s="30">
        <v>1</v>
      </c>
      <c r="G37" s="30">
        <v>1</v>
      </c>
      <c r="H37" s="30">
        <v>2</v>
      </c>
      <c r="I37" s="30">
        <v>1</v>
      </c>
      <c r="J37" s="30">
        <v>0.4375</v>
      </c>
      <c r="K37" s="50">
        <v>1</v>
      </c>
      <c r="L37" s="61">
        <f t="shared" si="1"/>
        <v>1</v>
      </c>
      <c r="M37" s="133">
        <v>1</v>
      </c>
      <c r="N37" s="134">
        <v>1</v>
      </c>
      <c r="O37" s="135">
        <v>1</v>
      </c>
      <c r="P37" s="131">
        <f t="shared" si="2"/>
        <v>2</v>
      </c>
      <c r="Q37" s="56">
        <v>2</v>
      </c>
      <c r="R37" s="59">
        <v>2</v>
      </c>
      <c r="S37" s="132">
        <f t="shared" si="5"/>
        <v>1</v>
      </c>
      <c r="T37" s="79">
        <v>1</v>
      </c>
      <c r="U37" s="80">
        <v>1</v>
      </c>
      <c r="V37" s="86">
        <v>0</v>
      </c>
      <c r="W37" s="125">
        <f t="shared" si="3"/>
        <v>17.6875</v>
      </c>
      <c r="X37" s="126">
        <f t="shared" si="4"/>
        <v>8.6875</v>
      </c>
      <c r="Y37" s="126"/>
      <c r="Z37" s="16" t="s">
        <v>205</v>
      </c>
      <c r="AA37" s="9" t="s">
        <v>204</v>
      </c>
      <c r="AC37" s="83" t="s">
        <v>182</v>
      </c>
      <c r="AD37" s="144">
        <v>1</v>
      </c>
      <c r="AE37" s="9" t="s">
        <v>147</v>
      </c>
      <c r="AF37" s="10" t="s">
        <v>118</v>
      </c>
    </row>
    <row r="38" spans="1:32" s="110" customFormat="1" x14ac:dyDescent="0.25">
      <c r="A38" s="37" t="s">
        <v>206</v>
      </c>
      <c r="B38" s="38" t="s">
        <v>207</v>
      </c>
      <c r="C38" s="39"/>
      <c r="D38" s="40"/>
      <c r="E38" s="40"/>
      <c r="F38" s="40"/>
      <c r="G38" s="40"/>
      <c r="H38" s="40"/>
      <c r="I38" s="40"/>
      <c r="J38" s="40"/>
      <c r="K38" s="40"/>
      <c r="L38" s="41"/>
      <c r="M38" s="122"/>
      <c r="N38" s="122"/>
      <c r="O38" s="122"/>
      <c r="P38" s="123"/>
      <c r="Q38" s="42"/>
      <c r="R38" s="42"/>
      <c r="S38" s="39"/>
      <c r="T38" s="43"/>
      <c r="U38" s="43"/>
      <c r="V38" s="73"/>
      <c r="W38" s="124"/>
      <c r="X38" s="125">
        <f t="shared" si="4"/>
        <v>0</v>
      </c>
      <c r="Y38" s="126"/>
      <c r="Z38" s="16" t="s">
        <v>208</v>
      </c>
      <c r="AA38" s="8"/>
      <c r="AC38" s="16" t="s">
        <v>184</v>
      </c>
      <c r="AD38" s="127">
        <v>1</v>
      </c>
      <c r="AE38" s="9" t="s">
        <v>209</v>
      </c>
      <c r="AF38" s="10" t="s">
        <v>210</v>
      </c>
    </row>
    <row r="39" spans="1:32" s="110" customFormat="1" ht="67.5" x14ac:dyDescent="0.25">
      <c r="A39" s="10" t="s">
        <v>182</v>
      </c>
      <c r="B39" s="11" t="s">
        <v>190</v>
      </c>
      <c r="C39" s="60">
        <f t="shared" si="0"/>
        <v>3</v>
      </c>
      <c r="D39" s="46">
        <v>2</v>
      </c>
      <c r="E39" s="30">
        <v>3</v>
      </c>
      <c r="F39" s="30">
        <v>3</v>
      </c>
      <c r="G39" s="30">
        <v>1</v>
      </c>
      <c r="H39" s="30">
        <v>1</v>
      </c>
      <c r="I39" s="31">
        <v>1</v>
      </c>
      <c r="J39" s="30">
        <v>0</v>
      </c>
      <c r="K39" s="50">
        <v>2</v>
      </c>
      <c r="L39" s="61">
        <f t="shared" si="1"/>
        <v>2</v>
      </c>
      <c r="M39" s="133">
        <v>1</v>
      </c>
      <c r="N39" s="134">
        <v>2</v>
      </c>
      <c r="O39" s="135">
        <v>1</v>
      </c>
      <c r="P39" s="131">
        <f t="shared" si="2"/>
        <v>2</v>
      </c>
      <c r="Q39" s="56">
        <v>2</v>
      </c>
      <c r="R39" s="59">
        <v>2</v>
      </c>
      <c r="S39" s="132">
        <f t="shared" si="5"/>
        <v>2</v>
      </c>
      <c r="T39" s="79">
        <v>2</v>
      </c>
      <c r="U39" s="80">
        <v>1</v>
      </c>
      <c r="V39" s="86">
        <v>0</v>
      </c>
      <c r="W39" s="125">
        <f t="shared" si="3"/>
        <v>24</v>
      </c>
      <c r="X39" s="126">
        <f t="shared" si="4"/>
        <v>13</v>
      </c>
      <c r="Y39" s="126"/>
      <c r="Z39" s="16" t="s">
        <v>211</v>
      </c>
      <c r="AA39" s="9" t="s">
        <v>190</v>
      </c>
      <c r="AC39" s="16" t="s">
        <v>189</v>
      </c>
      <c r="AD39" s="127">
        <v>1</v>
      </c>
      <c r="AE39" s="9" t="s">
        <v>212</v>
      </c>
      <c r="AF39" s="10" t="s">
        <v>213</v>
      </c>
    </row>
    <row r="40" spans="1:32" s="110" customFormat="1" ht="40.5" x14ac:dyDescent="0.25">
      <c r="A40" s="10" t="s">
        <v>184</v>
      </c>
      <c r="B40" s="11" t="s">
        <v>183</v>
      </c>
      <c r="C40" s="60">
        <f t="shared" si="0"/>
        <v>2</v>
      </c>
      <c r="D40" s="46">
        <v>2</v>
      </c>
      <c r="E40" s="30">
        <v>2</v>
      </c>
      <c r="F40" s="30">
        <v>2</v>
      </c>
      <c r="G40" s="30">
        <v>1</v>
      </c>
      <c r="H40" s="30">
        <v>1</v>
      </c>
      <c r="I40" s="31">
        <v>1</v>
      </c>
      <c r="J40" s="30">
        <v>2</v>
      </c>
      <c r="K40" s="50">
        <v>2</v>
      </c>
      <c r="L40" s="61">
        <f t="shared" si="1"/>
        <v>2</v>
      </c>
      <c r="M40" s="133">
        <v>1</v>
      </c>
      <c r="N40" s="134">
        <v>2</v>
      </c>
      <c r="O40" s="135">
        <v>1</v>
      </c>
      <c r="P40" s="131">
        <f t="shared" si="2"/>
        <v>3</v>
      </c>
      <c r="Q40" s="56">
        <v>3</v>
      </c>
      <c r="R40" s="59">
        <v>3</v>
      </c>
      <c r="S40" s="132">
        <f t="shared" si="5"/>
        <v>2</v>
      </c>
      <c r="T40" s="79">
        <v>2</v>
      </c>
      <c r="U40" s="80">
        <v>1</v>
      </c>
      <c r="V40" s="86">
        <v>0</v>
      </c>
      <c r="W40" s="125">
        <f t="shared" si="3"/>
        <v>26</v>
      </c>
      <c r="X40" s="126">
        <f t="shared" si="4"/>
        <v>13</v>
      </c>
      <c r="Y40" s="126"/>
      <c r="Z40" s="16" t="s">
        <v>214</v>
      </c>
      <c r="AA40" s="9" t="s">
        <v>183</v>
      </c>
      <c r="AC40" s="16" t="s">
        <v>192</v>
      </c>
      <c r="AD40" s="127">
        <v>1</v>
      </c>
      <c r="AE40" s="9" t="s">
        <v>215</v>
      </c>
      <c r="AF40" s="10" t="s">
        <v>216</v>
      </c>
    </row>
    <row r="41" spans="1:32" s="110" customFormat="1" ht="27" x14ac:dyDescent="0.25">
      <c r="A41" s="10" t="s">
        <v>189</v>
      </c>
      <c r="B41" s="11" t="s">
        <v>217</v>
      </c>
      <c r="C41" s="60">
        <f t="shared" si="0"/>
        <v>3</v>
      </c>
      <c r="D41" s="46">
        <v>3</v>
      </c>
      <c r="E41" s="30">
        <v>3</v>
      </c>
      <c r="F41" s="30">
        <v>3</v>
      </c>
      <c r="G41" s="30">
        <v>2</v>
      </c>
      <c r="H41" s="30">
        <v>2</v>
      </c>
      <c r="I41" s="31">
        <v>1</v>
      </c>
      <c r="J41" s="30">
        <v>2</v>
      </c>
      <c r="K41" s="50">
        <v>3</v>
      </c>
      <c r="L41" s="61">
        <f t="shared" si="1"/>
        <v>2</v>
      </c>
      <c r="M41" s="133">
        <v>1</v>
      </c>
      <c r="N41" s="134">
        <v>2</v>
      </c>
      <c r="O41" s="135">
        <v>1</v>
      </c>
      <c r="P41" s="131">
        <f t="shared" si="2"/>
        <v>3</v>
      </c>
      <c r="Q41" s="56">
        <v>3</v>
      </c>
      <c r="R41" s="59">
        <v>3</v>
      </c>
      <c r="S41" s="132">
        <f t="shared" si="5"/>
        <v>1</v>
      </c>
      <c r="T41" s="79">
        <v>1</v>
      </c>
      <c r="U41" s="80">
        <v>1</v>
      </c>
      <c r="V41" s="86">
        <v>0</v>
      </c>
      <c r="W41" s="125">
        <f t="shared" si="3"/>
        <v>31</v>
      </c>
      <c r="X41" s="126">
        <f t="shared" si="4"/>
        <v>19</v>
      </c>
      <c r="Y41" s="126"/>
      <c r="Z41" s="16" t="s">
        <v>218</v>
      </c>
      <c r="AA41" s="9" t="s">
        <v>217</v>
      </c>
      <c r="AC41" s="16" t="s">
        <v>196</v>
      </c>
      <c r="AD41" s="127">
        <v>1</v>
      </c>
      <c r="AE41" s="9" t="s">
        <v>219</v>
      </c>
      <c r="AF41" s="10" t="s">
        <v>220</v>
      </c>
    </row>
    <row r="42" spans="1:32" s="110" customFormat="1" ht="27" x14ac:dyDescent="0.25">
      <c r="A42" s="10" t="s">
        <v>192</v>
      </c>
      <c r="B42" s="11" t="s">
        <v>221</v>
      </c>
      <c r="C42" s="60">
        <f t="shared" si="0"/>
        <v>3</v>
      </c>
      <c r="D42" s="46">
        <v>3</v>
      </c>
      <c r="E42" s="30">
        <v>2</v>
      </c>
      <c r="F42" s="30">
        <v>2</v>
      </c>
      <c r="G42" s="30">
        <v>1</v>
      </c>
      <c r="H42" s="30">
        <v>1</v>
      </c>
      <c r="I42" s="31">
        <v>1</v>
      </c>
      <c r="J42" s="30">
        <v>2</v>
      </c>
      <c r="K42" s="50">
        <v>2</v>
      </c>
      <c r="L42" s="61">
        <f t="shared" si="1"/>
        <v>3</v>
      </c>
      <c r="M42" s="133">
        <v>2</v>
      </c>
      <c r="N42" s="134">
        <v>3</v>
      </c>
      <c r="O42" s="135">
        <v>1</v>
      </c>
      <c r="P42" s="131">
        <f t="shared" si="2"/>
        <v>2</v>
      </c>
      <c r="Q42" s="56">
        <v>2</v>
      </c>
      <c r="R42" s="59">
        <v>2</v>
      </c>
      <c r="S42" s="132">
        <f t="shared" si="5"/>
        <v>1</v>
      </c>
      <c r="T42" s="79">
        <v>1</v>
      </c>
      <c r="U42" s="80">
        <v>1</v>
      </c>
      <c r="V42" s="86">
        <v>0</v>
      </c>
      <c r="W42" s="125">
        <f t="shared" si="3"/>
        <v>26</v>
      </c>
      <c r="X42" s="126">
        <f t="shared" si="4"/>
        <v>14</v>
      </c>
      <c r="Y42" s="126"/>
      <c r="Z42" s="16" t="s">
        <v>222</v>
      </c>
      <c r="AA42" s="9" t="s">
        <v>221</v>
      </c>
      <c r="AC42" s="16" t="s">
        <v>200</v>
      </c>
      <c r="AD42" s="127">
        <v>1</v>
      </c>
      <c r="AE42" s="9" t="s">
        <v>223</v>
      </c>
      <c r="AF42" s="10" t="s">
        <v>224</v>
      </c>
    </row>
    <row r="43" spans="1:32" s="110" customFormat="1" ht="27" x14ac:dyDescent="0.25">
      <c r="A43" s="10" t="s">
        <v>196</v>
      </c>
      <c r="B43" s="11" t="s">
        <v>225</v>
      </c>
      <c r="C43" s="60">
        <f t="shared" si="0"/>
        <v>2</v>
      </c>
      <c r="D43" s="46">
        <v>1</v>
      </c>
      <c r="E43" s="30">
        <v>2</v>
      </c>
      <c r="F43" s="30">
        <v>2</v>
      </c>
      <c r="G43" s="30">
        <v>1</v>
      </c>
      <c r="H43" s="30">
        <v>1</v>
      </c>
      <c r="I43" s="31">
        <v>1</v>
      </c>
      <c r="J43" s="30">
        <v>2</v>
      </c>
      <c r="K43" s="50">
        <v>2</v>
      </c>
      <c r="L43" s="61">
        <f t="shared" si="1"/>
        <v>1</v>
      </c>
      <c r="M43" s="133">
        <v>1</v>
      </c>
      <c r="N43" s="134">
        <v>1</v>
      </c>
      <c r="O43" s="135">
        <v>1</v>
      </c>
      <c r="P43" s="131">
        <f t="shared" si="2"/>
        <v>2</v>
      </c>
      <c r="Q43" s="56">
        <v>2</v>
      </c>
      <c r="R43" s="59">
        <v>2</v>
      </c>
      <c r="S43" s="132">
        <f t="shared" si="5"/>
        <v>1</v>
      </c>
      <c r="T43" s="79">
        <v>1</v>
      </c>
      <c r="U43" s="80">
        <v>1</v>
      </c>
      <c r="V43" s="86">
        <v>0</v>
      </c>
      <c r="W43" s="125">
        <f t="shared" si="3"/>
        <v>21</v>
      </c>
      <c r="X43" s="126">
        <f t="shared" si="4"/>
        <v>12</v>
      </c>
      <c r="Y43" s="126"/>
      <c r="Z43" s="16" t="s">
        <v>226</v>
      </c>
      <c r="AA43" s="9" t="s">
        <v>225</v>
      </c>
      <c r="AC43" s="16" t="s">
        <v>202</v>
      </c>
      <c r="AD43" s="127">
        <v>2</v>
      </c>
      <c r="AE43" s="9" t="s">
        <v>227</v>
      </c>
      <c r="AF43" s="10" t="s">
        <v>228</v>
      </c>
    </row>
    <row r="44" spans="1:32" s="110" customFormat="1" ht="27" x14ac:dyDescent="0.25">
      <c r="A44" s="10" t="s">
        <v>200</v>
      </c>
      <c r="B44" s="11" t="s">
        <v>229</v>
      </c>
      <c r="C44" s="60">
        <f t="shared" si="0"/>
        <v>3</v>
      </c>
      <c r="D44" s="46">
        <v>1</v>
      </c>
      <c r="E44" s="30">
        <v>1</v>
      </c>
      <c r="F44" s="30">
        <v>1</v>
      </c>
      <c r="G44" s="30">
        <v>1</v>
      </c>
      <c r="H44" s="30">
        <v>0</v>
      </c>
      <c r="I44" s="31">
        <v>3</v>
      </c>
      <c r="J44" s="30">
        <v>2</v>
      </c>
      <c r="K44" s="50">
        <v>1</v>
      </c>
      <c r="L44" s="61">
        <f t="shared" si="1"/>
        <v>1</v>
      </c>
      <c r="M44" s="133">
        <v>1</v>
      </c>
      <c r="N44" s="134">
        <v>1</v>
      </c>
      <c r="O44" s="135">
        <v>1</v>
      </c>
      <c r="P44" s="131">
        <f t="shared" si="2"/>
        <v>2</v>
      </c>
      <c r="Q44" s="56">
        <v>2</v>
      </c>
      <c r="R44" s="59">
        <v>2</v>
      </c>
      <c r="S44" s="132">
        <f t="shared" si="5"/>
        <v>2</v>
      </c>
      <c r="T44" s="79">
        <v>2</v>
      </c>
      <c r="U44" s="80">
        <v>1</v>
      </c>
      <c r="V44" s="86">
        <v>0</v>
      </c>
      <c r="W44" s="125">
        <f t="shared" si="3"/>
        <v>20</v>
      </c>
      <c r="X44" s="126">
        <f t="shared" si="4"/>
        <v>10</v>
      </c>
      <c r="Y44" s="126"/>
      <c r="Z44" s="16" t="s">
        <v>230</v>
      </c>
      <c r="AA44" s="9" t="s">
        <v>229</v>
      </c>
      <c r="AC44" s="16" t="s">
        <v>205</v>
      </c>
      <c r="AD44" s="127">
        <v>1</v>
      </c>
      <c r="AE44" s="9" t="s">
        <v>231</v>
      </c>
      <c r="AF44" s="10" t="s">
        <v>232</v>
      </c>
    </row>
    <row r="45" spans="1:32" s="110" customFormat="1" ht="27" x14ac:dyDescent="0.25">
      <c r="A45" s="10" t="s">
        <v>202</v>
      </c>
      <c r="B45" s="11" t="s">
        <v>233</v>
      </c>
      <c r="C45" s="60">
        <f t="shared" si="0"/>
        <v>3</v>
      </c>
      <c r="D45" s="46">
        <v>1</v>
      </c>
      <c r="E45" s="30">
        <v>1</v>
      </c>
      <c r="F45" s="30">
        <v>0</v>
      </c>
      <c r="G45" s="30">
        <v>0</v>
      </c>
      <c r="H45" s="30">
        <v>0</v>
      </c>
      <c r="I45" s="31">
        <v>3</v>
      </c>
      <c r="J45" s="30">
        <v>2</v>
      </c>
      <c r="K45" s="50">
        <v>1</v>
      </c>
      <c r="L45" s="61">
        <f t="shared" si="1"/>
        <v>2</v>
      </c>
      <c r="M45" s="133">
        <v>2</v>
      </c>
      <c r="N45" s="134">
        <v>2</v>
      </c>
      <c r="O45" s="135">
        <v>2</v>
      </c>
      <c r="P45" s="131">
        <f t="shared" si="2"/>
        <v>2</v>
      </c>
      <c r="Q45" s="56">
        <v>2</v>
      </c>
      <c r="R45" s="59">
        <v>2</v>
      </c>
      <c r="S45" s="132">
        <f t="shared" si="5"/>
        <v>2</v>
      </c>
      <c r="T45" s="79">
        <v>2</v>
      </c>
      <c r="U45" s="80">
        <v>1</v>
      </c>
      <c r="V45" s="86">
        <v>0</v>
      </c>
      <c r="W45" s="125">
        <f t="shared" si="3"/>
        <v>21</v>
      </c>
      <c r="X45" s="126">
        <f t="shared" si="4"/>
        <v>8</v>
      </c>
      <c r="Y45" s="126"/>
      <c r="Z45" s="16" t="s">
        <v>234</v>
      </c>
      <c r="AA45" s="9" t="s">
        <v>233</v>
      </c>
      <c r="AC45" s="16" t="s">
        <v>208</v>
      </c>
      <c r="AD45" s="127">
        <v>1</v>
      </c>
      <c r="AE45" s="9" t="s">
        <v>235</v>
      </c>
      <c r="AF45" s="10" t="s">
        <v>236</v>
      </c>
    </row>
    <row r="46" spans="1:32" s="110" customFormat="1" x14ac:dyDescent="0.25">
      <c r="A46" s="10" t="s">
        <v>205</v>
      </c>
      <c r="B46" s="11" t="s">
        <v>237</v>
      </c>
      <c r="C46" s="60">
        <f t="shared" si="0"/>
        <v>3</v>
      </c>
      <c r="D46" s="46">
        <v>3</v>
      </c>
      <c r="E46" s="30">
        <v>3</v>
      </c>
      <c r="F46" s="30">
        <v>3</v>
      </c>
      <c r="G46" s="30">
        <v>2</v>
      </c>
      <c r="H46" s="30">
        <v>2</v>
      </c>
      <c r="I46" s="31">
        <v>1</v>
      </c>
      <c r="J46" s="30">
        <v>1</v>
      </c>
      <c r="K46" s="50">
        <v>3</v>
      </c>
      <c r="L46" s="61">
        <f t="shared" si="1"/>
        <v>1</v>
      </c>
      <c r="M46" s="133">
        <v>1</v>
      </c>
      <c r="N46" s="134">
        <v>1</v>
      </c>
      <c r="O46" s="135">
        <v>1</v>
      </c>
      <c r="P46" s="131">
        <f t="shared" si="2"/>
        <v>3</v>
      </c>
      <c r="Q46" s="56">
        <v>3</v>
      </c>
      <c r="R46" s="59">
        <v>3</v>
      </c>
      <c r="S46" s="132">
        <f t="shared" si="5"/>
        <v>1</v>
      </c>
      <c r="T46" s="79">
        <v>1</v>
      </c>
      <c r="U46" s="80">
        <v>1</v>
      </c>
      <c r="V46" s="86">
        <v>0</v>
      </c>
      <c r="W46" s="125">
        <f t="shared" si="3"/>
        <v>29</v>
      </c>
      <c r="X46" s="126">
        <f t="shared" si="4"/>
        <v>18</v>
      </c>
      <c r="Y46" s="126"/>
      <c r="Z46" s="16" t="s">
        <v>238</v>
      </c>
      <c r="AA46" s="9" t="s">
        <v>237</v>
      </c>
      <c r="AC46" s="16" t="s">
        <v>211</v>
      </c>
      <c r="AD46" s="127">
        <v>1</v>
      </c>
      <c r="AE46" s="12" t="s">
        <v>239</v>
      </c>
      <c r="AF46" s="13" t="s">
        <v>240</v>
      </c>
    </row>
    <row r="47" spans="1:32" s="110" customFormat="1" ht="27" x14ac:dyDescent="0.25">
      <c r="A47" s="10" t="s">
        <v>208</v>
      </c>
      <c r="B47" s="11" t="s">
        <v>241</v>
      </c>
      <c r="C47" s="60">
        <f t="shared" si="0"/>
        <v>3</v>
      </c>
      <c r="D47" s="46">
        <v>2</v>
      </c>
      <c r="E47" s="30">
        <v>2</v>
      </c>
      <c r="F47" s="30">
        <v>2</v>
      </c>
      <c r="G47" s="30">
        <v>0</v>
      </c>
      <c r="H47" s="30">
        <v>1</v>
      </c>
      <c r="I47" s="31">
        <v>1</v>
      </c>
      <c r="J47" s="30">
        <v>1</v>
      </c>
      <c r="K47" s="50">
        <v>3</v>
      </c>
      <c r="L47" s="61">
        <f t="shared" si="1"/>
        <v>1</v>
      </c>
      <c r="M47" s="133">
        <v>1</v>
      </c>
      <c r="N47" s="134">
        <v>1</v>
      </c>
      <c r="O47" s="135">
        <v>1</v>
      </c>
      <c r="P47" s="131">
        <f t="shared" si="2"/>
        <v>2</v>
      </c>
      <c r="Q47" s="56">
        <v>2</v>
      </c>
      <c r="R47" s="59">
        <v>2</v>
      </c>
      <c r="S47" s="132">
        <f t="shared" si="5"/>
        <v>1</v>
      </c>
      <c r="T47" s="79">
        <v>1</v>
      </c>
      <c r="U47" s="80">
        <v>1</v>
      </c>
      <c r="V47" s="86">
        <v>0</v>
      </c>
      <c r="W47" s="125">
        <f t="shared" si="3"/>
        <v>21</v>
      </c>
      <c r="X47" s="126">
        <f t="shared" si="4"/>
        <v>12</v>
      </c>
      <c r="Y47" s="126"/>
      <c r="Z47" s="136" t="s">
        <v>242</v>
      </c>
      <c r="AA47" s="9" t="s">
        <v>241</v>
      </c>
      <c r="AC47" s="16" t="s">
        <v>214</v>
      </c>
      <c r="AD47" s="127">
        <v>1</v>
      </c>
      <c r="AE47" s="9" t="s">
        <v>243</v>
      </c>
      <c r="AF47" s="10" t="s">
        <v>234</v>
      </c>
    </row>
    <row r="48" spans="1:32" s="110" customFormat="1" ht="40.5" x14ac:dyDescent="0.25">
      <c r="A48" s="10" t="s">
        <v>211</v>
      </c>
      <c r="B48" s="11" t="s">
        <v>244</v>
      </c>
      <c r="C48" s="60">
        <f t="shared" si="0"/>
        <v>3</v>
      </c>
      <c r="D48" s="46">
        <v>2</v>
      </c>
      <c r="E48" s="30">
        <v>2</v>
      </c>
      <c r="F48" s="30">
        <v>2</v>
      </c>
      <c r="G48" s="30">
        <v>1</v>
      </c>
      <c r="H48" s="30">
        <v>1</v>
      </c>
      <c r="I48" s="31">
        <v>1</v>
      </c>
      <c r="J48" s="30">
        <v>1</v>
      </c>
      <c r="K48" s="50">
        <v>3</v>
      </c>
      <c r="L48" s="61">
        <f t="shared" si="1"/>
        <v>3</v>
      </c>
      <c r="M48" s="133">
        <v>3</v>
      </c>
      <c r="N48" s="134">
        <v>1</v>
      </c>
      <c r="O48" s="135">
        <v>1</v>
      </c>
      <c r="P48" s="131">
        <f t="shared" si="2"/>
        <v>2</v>
      </c>
      <c r="Q48" s="56">
        <v>2</v>
      </c>
      <c r="R48" s="59">
        <v>2</v>
      </c>
      <c r="S48" s="132">
        <f t="shared" si="5"/>
        <v>2</v>
      </c>
      <c r="T48" s="79">
        <v>2</v>
      </c>
      <c r="U48" s="80">
        <v>1</v>
      </c>
      <c r="V48" s="86">
        <v>0</v>
      </c>
      <c r="W48" s="125">
        <f t="shared" si="3"/>
        <v>25</v>
      </c>
      <c r="X48" s="126">
        <f t="shared" si="4"/>
        <v>13</v>
      </c>
      <c r="Y48" s="126"/>
      <c r="Z48" s="136" t="s">
        <v>245</v>
      </c>
      <c r="AA48" s="9" t="s">
        <v>244</v>
      </c>
      <c r="AC48" s="16" t="s">
        <v>218</v>
      </c>
      <c r="AD48" s="127">
        <v>1</v>
      </c>
      <c r="AE48" s="9" t="s">
        <v>233</v>
      </c>
      <c r="AF48" s="10" t="s">
        <v>202</v>
      </c>
    </row>
    <row r="49" spans="1:32" s="110" customFormat="1" ht="27" x14ac:dyDescent="0.25">
      <c r="A49" s="10" t="s">
        <v>214</v>
      </c>
      <c r="B49" s="11" t="s">
        <v>246</v>
      </c>
      <c r="C49" s="60">
        <f t="shared" si="0"/>
        <v>3</v>
      </c>
      <c r="D49" s="46">
        <v>1</v>
      </c>
      <c r="E49" s="30">
        <v>1</v>
      </c>
      <c r="F49" s="30">
        <v>1</v>
      </c>
      <c r="G49" s="30">
        <v>1</v>
      </c>
      <c r="H49" s="30">
        <v>1</v>
      </c>
      <c r="I49" s="31">
        <v>3</v>
      </c>
      <c r="J49" s="30">
        <v>2</v>
      </c>
      <c r="K49" s="50">
        <v>2</v>
      </c>
      <c r="L49" s="61">
        <f t="shared" si="1"/>
        <v>3</v>
      </c>
      <c r="M49" s="133">
        <v>1</v>
      </c>
      <c r="N49" s="134">
        <v>3</v>
      </c>
      <c r="O49" s="135">
        <v>1</v>
      </c>
      <c r="P49" s="131">
        <f t="shared" si="2"/>
        <v>2</v>
      </c>
      <c r="Q49" s="56">
        <v>2</v>
      </c>
      <c r="R49" s="59">
        <v>2</v>
      </c>
      <c r="S49" s="132">
        <f t="shared" si="5"/>
        <v>2</v>
      </c>
      <c r="T49" s="79">
        <v>2</v>
      </c>
      <c r="U49" s="80">
        <v>1</v>
      </c>
      <c r="V49" s="86">
        <v>0</v>
      </c>
      <c r="W49" s="125">
        <f t="shared" si="3"/>
        <v>24</v>
      </c>
      <c r="X49" s="126">
        <f t="shared" si="4"/>
        <v>12</v>
      </c>
      <c r="Y49" s="126"/>
      <c r="Z49" s="16" t="s">
        <v>247</v>
      </c>
      <c r="AA49" s="9" t="s">
        <v>246</v>
      </c>
      <c r="AC49" s="16" t="s">
        <v>222</v>
      </c>
      <c r="AD49" s="127">
        <v>1</v>
      </c>
      <c r="AE49" s="9" t="s">
        <v>248</v>
      </c>
      <c r="AF49" s="10" t="s">
        <v>238</v>
      </c>
    </row>
    <row r="50" spans="1:32" s="110" customFormat="1" ht="27" x14ac:dyDescent="0.25">
      <c r="A50" s="10" t="s">
        <v>218</v>
      </c>
      <c r="B50" s="11" t="s">
        <v>249</v>
      </c>
      <c r="C50" s="60">
        <f t="shared" si="0"/>
        <v>3</v>
      </c>
      <c r="D50" s="46">
        <v>2</v>
      </c>
      <c r="E50" s="30">
        <v>3</v>
      </c>
      <c r="F50" s="30">
        <v>3</v>
      </c>
      <c r="G50" s="30">
        <v>1</v>
      </c>
      <c r="H50" s="30">
        <v>1</v>
      </c>
      <c r="I50" s="31">
        <v>1</v>
      </c>
      <c r="J50" s="30">
        <v>1</v>
      </c>
      <c r="K50" s="50">
        <v>3</v>
      </c>
      <c r="L50" s="61">
        <f t="shared" si="1"/>
        <v>3</v>
      </c>
      <c r="M50" s="133">
        <v>3</v>
      </c>
      <c r="N50" s="134">
        <v>1</v>
      </c>
      <c r="O50" s="135">
        <v>1</v>
      </c>
      <c r="P50" s="131">
        <f t="shared" si="2"/>
        <v>3</v>
      </c>
      <c r="Q50" s="56">
        <v>3</v>
      </c>
      <c r="R50" s="59">
        <v>2</v>
      </c>
      <c r="S50" s="132">
        <f t="shared" si="5"/>
        <v>1</v>
      </c>
      <c r="T50" s="79">
        <v>1</v>
      </c>
      <c r="U50" s="80">
        <v>1</v>
      </c>
      <c r="V50" s="86">
        <v>0</v>
      </c>
      <c r="W50" s="125">
        <f t="shared" si="3"/>
        <v>27</v>
      </c>
      <c r="X50" s="126">
        <f t="shared" si="4"/>
        <v>15</v>
      </c>
      <c r="Y50" s="126"/>
      <c r="Z50" s="16" t="s">
        <v>250</v>
      </c>
      <c r="AA50" s="9" t="s">
        <v>249</v>
      </c>
      <c r="AC50" s="16" t="s">
        <v>226</v>
      </c>
      <c r="AD50" s="127">
        <v>1</v>
      </c>
      <c r="AE50" s="12" t="s">
        <v>251</v>
      </c>
      <c r="AF50" s="13" t="s">
        <v>252</v>
      </c>
    </row>
    <row r="51" spans="1:32" s="110" customFormat="1" ht="27" x14ac:dyDescent="0.25">
      <c r="A51" s="10" t="s">
        <v>222</v>
      </c>
      <c r="B51" s="11" t="s">
        <v>253</v>
      </c>
      <c r="C51" s="60">
        <f t="shared" si="0"/>
        <v>1</v>
      </c>
      <c r="D51" s="46">
        <v>1</v>
      </c>
      <c r="E51" s="30">
        <v>1</v>
      </c>
      <c r="F51" s="30" t="s">
        <v>65</v>
      </c>
      <c r="G51" s="30">
        <v>0</v>
      </c>
      <c r="H51" s="30">
        <v>0</v>
      </c>
      <c r="I51" s="31">
        <v>1</v>
      </c>
      <c r="J51" s="30">
        <v>1</v>
      </c>
      <c r="K51" s="50">
        <v>1</v>
      </c>
      <c r="L51" s="61">
        <f t="shared" si="1"/>
        <v>3</v>
      </c>
      <c r="M51" s="133">
        <v>1</v>
      </c>
      <c r="N51" s="134">
        <v>3</v>
      </c>
      <c r="O51" s="135">
        <v>1</v>
      </c>
      <c r="P51" s="131">
        <f t="shared" si="2"/>
        <v>2</v>
      </c>
      <c r="Q51" s="56">
        <v>2</v>
      </c>
      <c r="R51" s="59">
        <v>2</v>
      </c>
      <c r="S51" s="132">
        <f t="shared" si="5"/>
        <v>1</v>
      </c>
      <c r="T51" s="79">
        <v>1</v>
      </c>
      <c r="U51" s="80">
        <v>1</v>
      </c>
      <c r="V51" s="86">
        <v>0</v>
      </c>
      <c r="W51" s="125">
        <f t="shared" si="3"/>
        <v>16</v>
      </c>
      <c r="X51" s="126">
        <f t="shared" si="4"/>
        <v>5</v>
      </c>
      <c r="Y51" s="126"/>
      <c r="Z51" s="16" t="s">
        <v>254</v>
      </c>
      <c r="AA51" s="9" t="s">
        <v>253</v>
      </c>
      <c r="AC51" s="16" t="s">
        <v>230</v>
      </c>
      <c r="AD51" s="127">
        <v>1</v>
      </c>
      <c r="AE51" s="8" t="s">
        <v>207</v>
      </c>
      <c r="AF51" s="1" t="s">
        <v>206</v>
      </c>
    </row>
    <row r="52" spans="1:32" s="110" customFormat="1" ht="27" x14ac:dyDescent="0.25">
      <c r="A52" s="10" t="s">
        <v>226</v>
      </c>
      <c r="B52" s="11" t="s">
        <v>255</v>
      </c>
      <c r="C52" s="60">
        <f t="shared" si="0"/>
        <v>3</v>
      </c>
      <c r="D52" s="46">
        <v>2</v>
      </c>
      <c r="E52" s="30">
        <v>3</v>
      </c>
      <c r="F52" s="30" t="s">
        <v>65</v>
      </c>
      <c r="G52" s="30" t="s">
        <v>65</v>
      </c>
      <c r="H52" s="30">
        <v>2</v>
      </c>
      <c r="I52" s="31">
        <v>1</v>
      </c>
      <c r="J52" s="30">
        <v>1</v>
      </c>
      <c r="K52" s="50">
        <v>3</v>
      </c>
      <c r="L52" s="61">
        <f t="shared" si="1"/>
        <v>1</v>
      </c>
      <c r="M52" s="133">
        <v>1</v>
      </c>
      <c r="N52" s="134">
        <v>1</v>
      </c>
      <c r="O52" s="135">
        <v>1</v>
      </c>
      <c r="P52" s="131">
        <f t="shared" si="2"/>
        <v>3</v>
      </c>
      <c r="Q52" s="56">
        <v>3</v>
      </c>
      <c r="R52" s="59">
        <v>3</v>
      </c>
      <c r="S52" s="132">
        <f t="shared" si="5"/>
        <v>1</v>
      </c>
      <c r="T52" s="79">
        <v>1</v>
      </c>
      <c r="U52" s="80">
        <v>1</v>
      </c>
      <c r="V52" s="86">
        <v>0</v>
      </c>
      <c r="W52" s="125">
        <f t="shared" si="3"/>
        <v>23</v>
      </c>
      <c r="X52" s="126">
        <f t="shared" si="4"/>
        <v>12</v>
      </c>
      <c r="Y52" s="126"/>
      <c r="Z52" s="16" t="s">
        <v>256</v>
      </c>
      <c r="AA52" s="9" t="s">
        <v>255</v>
      </c>
      <c r="AC52" s="16" t="s">
        <v>234</v>
      </c>
      <c r="AD52" s="127">
        <v>1</v>
      </c>
      <c r="AE52" s="9" t="s">
        <v>229</v>
      </c>
      <c r="AF52" s="10" t="s">
        <v>200</v>
      </c>
    </row>
    <row r="53" spans="1:32" s="110" customFormat="1" ht="27.75" thickBot="1" x14ac:dyDescent="0.3">
      <c r="A53" s="10" t="s">
        <v>230</v>
      </c>
      <c r="B53" s="11" t="s">
        <v>257</v>
      </c>
      <c r="C53" s="60">
        <f t="shared" si="0"/>
        <v>2</v>
      </c>
      <c r="D53" s="46">
        <v>1</v>
      </c>
      <c r="E53" s="30">
        <v>2</v>
      </c>
      <c r="F53" s="30">
        <v>1</v>
      </c>
      <c r="G53" s="30">
        <v>1</v>
      </c>
      <c r="H53" s="30">
        <v>1</v>
      </c>
      <c r="I53" s="31">
        <v>1</v>
      </c>
      <c r="J53" s="30">
        <v>2</v>
      </c>
      <c r="K53" s="50">
        <v>2</v>
      </c>
      <c r="L53" s="61">
        <f t="shared" si="1"/>
        <v>3</v>
      </c>
      <c r="M53" s="133">
        <v>3</v>
      </c>
      <c r="N53" s="134">
        <v>1</v>
      </c>
      <c r="O53" s="135">
        <v>1</v>
      </c>
      <c r="P53" s="131">
        <f t="shared" si="2"/>
        <v>2</v>
      </c>
      <c r="Q53" s="56">
        <v>2</v>
      </c>
      <c r="R53" s="59">
        <v>2</v>
      </c>
      <c r="S53" s="132">
        <f t="shared" si="5"/>
        <v>1</v>
      </c>
      <c r="T53" s="79">
        <v>1</v>
      </c>
      <c r="U53" s="80">
        <v>1</v>
      </c>
      <c r="V53" s="86">
        <v>0</v>
      </c>
      <c r="W53" s="125">
        <f t="shared" si="3"/>
        <v>22</v>
      </c>
      <c r="X53" s="126">
        <f t="shared" si="4"/>
        <v>11</v>
      </c>
      <c r="Y53" s="126"/>
      <c r="Z53" s="16" t="s">
        <v>258</v>
      </c>
      <c r="AA53" s="9" t="s">
        <v>257</v>
      </c>
      <c r="AC53" s="16" t="s">
        <v>238</v>
      </c>
      <c r="AD53" s="127">
        <v>1</v>
      </c>
      <c r="AE53" s="12" t="s">
        <v>259</v>
      </c>
      <c r="AF53" s="13" t="s">
        <v>260</v>
      </c>
    </row>
    <row r="54" spans="1:32" s="110" customFormat="1" ht="27.75" thickBot="1" x14ac:dyDescent="0.3">
      <c r="A54" s="10" t="s">
        <v>234</v>
      </c>
      <c r="B54" s="11" t="s">
        <v>243</v>
      </c>
      <c r="C54" s="60">
        <f t="shared" si="0"/>
        <v>1</v>
      </c>
      <c r="D54" s="46">
        <v>1</v>
      </c>
      <c r="E54" s="30">
        <v>1</v>
      </c>
      <c r="F54" s="30">
        <v>0</v>
      </c>
      <c r="G54" s="30">
        <v>0</v>
      </c>
      <c r="H54" s="30">
        <v>0</v>
      </c>
      <c r="I54" s="31">
        <v>1</v>
      </c>
      <c r="J54" s="30">
        <v>0</v>
      </c>
      <c r="K54" s="50">
        <v>1</v>
      </c>
      <c r="L54" s="61">
        <f t="shared" si="1"/>
        <v>3</v>
      </c>
      <c r="M54" s="133">
        <v>3</v>
      </c>
      <c r="N54" s="134">
        <v>2</v>
      </c>
      <c r="O54" s="135">
        <v>1</v>
      </c>
      <c r="P54" s="131">
        <f t="shared" si="2"/>
        <v>1</v>
      </c>
      <c r="Q54" s="56">
        <v>1</v>
      </c>
      <c r="R54" s="59">
        <v>1</v>
      </c>
      <c r="S54" s="132">
        <f t="shared" si="5"/>
        <v>1</v>
      </c>
      <c r="T54" s="79">
        <v>1</v>
      </c>
      <c r="U54" s="80">
        <v>1</v>
      </c>
      <c r="V54" s="86">
        <v>0</v>
      </c>
      <c r="W54" s="125">
        <f t="shared" si="3"/>
        <v>14</v>
      </c>
      <c r="X54" s="126">
        <f t="shared" si="4"/>
        <v>4</v>
      </c>
      <c r="Y54" s="137"/>
      <c r="Z54" s="149" t="s">
        <v>261</v>
      </c>
      <c r="AA54" s="9" t="s">
        <v>243</v>
      </c>
      <c r="AC54" s="136" t="s">
        <v>242</v>
      </c>
      <c r="AD54" s="127">
        <v>1</v>
      </c>
      <c r="AE54" s="9" t="s">
        <v>262</v>
      </c>
      <c r="AF54" s="10" t="s">
        <v>263</v>
      </c>
    </row>
    <row r="55" spans="1:32" s="110" customFormat="1" ht="27" x14ac:dyDescent="0.25">
      <c r="A55" s="10" t="s">
        <v>238</v>
      </c>
      <c r="B55" s="11" t="s">
        <v>248</v>
      </c>
      <c r="C55" s="60">
        <f t="shared" si="0"/>
        <v>1</v>
      </c>
      <c r="D55" s="46">
        <v>1</v>
      </c>
      <c r="E55" s="30">
        <v>1</v>
      </c>
      <c r="F55" s="30">
        <v>0</v>
      </c>
      <c r="G55" s="30">
        <v>0</v>
      </c>
      <c r="H55" s="30">
        <v>0</v>
      </c>
      <c r="I55" s="31">
        <v>1</v>
      </c>
      <c r="J55" s="30">
        <v>1</v>
      </c>
      <c r="K55" s="50">
        <v>1</v>
      </c>
      <c r="L55" s="61">
        <f t="shared" si="1"/>
        <v>1</v>
      </c>
      <c r="M55" s="133">
        <v>1</v>
      </c>
      <c r="N55" s="134">
        <v>1</v>
      </c>
      <c r="O55" s="135">
        <v>1</v>
      </c>
      <c r="P55" s="131">
        <f t="shared" si="2"/>
        <v>2</v>
      </c>
      <c r="Q55" s="56">
        <v>2</v>
      </c>
      <c r="R55" s="59">
        <v>1</v>
      </c>
      <c r="S55" s="132">
        <f t="shared" si="5"/>
        <v>1</v>
      </c>
      <c r="T55" s="79">
        <v>1</v>
      </c>
      <c r="U55" s="80">
        <v>1</v>
      </c>
      <c r="V55" s="86">
        <v>0</v>
      </c>
      <c r="W55" s="125">
        <f t="shared" si="3"/>
        <v>13</v>
      </c>
      <c r="X55" s="126">
        <f t="shared" si="4"/>
        <v>5</v>
      </c>
      <c r="Y55" s="126"/>
      <c r="Z55" s="150" t="s">
        <v>264</v>
      </c>
      <c r="AA55" s="9" t="s">
        <v>248</v>
      </c>
      <c r="AC55" s="136" t="s">
        <v>245</v>
      </c>
      <c r="AD55" s="127">
        <v>1</v>
      </c>
      <c r="AE55" s="12" t="s">
        <v>265</v>
      </c>
      <c r="AF55" s="13" t="s">
        <v>266</v>
      </c>
    </row>
    <row r="56" spans="1:32" s="110" customFormat="1" ht="27.75" thickBot="1" x14ac:dyDescent="0.3">
      <c r="A56" s="13" t="s">
        <v>242</v>
      </c>
      <c r="B56" s="14" t="s">
        <v>267</v>
      </c>
      <c r="C56" s="60">
        <f t="shared" si="0"/>
        <v>1</v>
      </c>
      <c r="D56" s="46">
        <v>1</v>
      </c>
      <c r="E56" s="30">
        <v>0</v>
      </c>
      <c r="F56" s="30">
        <v>0</v>
      </c>
      <c r="G56" s="30">
        <v>0</v>
      </c>
      <c r="H56" s="30">
        <v>0</v>
      </c>
      <c r="I56" s="31">
        <v>1</v>
      </c>
      <c r="J56" s="30">
        <v>0</v>
      </c>
      <c r="K56" s="50">
        <v>1</v>
      </c>
      <c r="L56" s="61">
        <f t="shared" si="1"/>
        <v>3</v>
      </c>
      <c r="M56" s="133">
        <v>1</v>
      </c>
      <c r="N56" s="134">
        <v>3</v>
      </c>
      <c r="O56" s="135">
        <v>1</v>
      </c>
      <c r="P56" s="131">
        <f t="shared" si="2"/>
        <v>1</v>
      </c>
      <c r="Q56" s="56">
        <v>1</v>
      </c>
      <c r="R56" s="59">
        <v>1</v>
      </c>
      <c r="S56" s="132">
        <f t="shared" si="5"/>
        <v>1</v>
      </c>
      <c r="T56" s="79">
        <v>1</v>
      </c>
      <c r="U56" s="80">
        <v>1</v>
      </c>
      <c r="V56" s="86">
        <v>0</v>
      </c>
      <c r="W56" s="125">
        <f t="shared" si="3"/>
        <v>12</v>
      </c>
      <c r="X56" s="126">
        <f t="shared" si="4"/>
        <v>3</v>
      </c>
      <c r="Y56" s="126"/>
      <c r="Z56" s="136" t="s">
        <v>268</v>
      </c>
      <c r="AA56" s="12" t="s">
        <v>267</v>
      </c>
      <c r="AC56" s="16" t="s">
        <v>247</v>
      </c>
      <c r="AD56" s="127"/>
      <c r="AE56" s="12" t="s">
        <v>269</v>
      </c>
      <c r="AF56" s="13" t="s">
        <v>270</v>
      </c>
    </row>
    <row r="57" spans="1:32" s="110" customFormat="1" ht="15.75" thickBot="1" x14ac:dyDescent="0.3">
      <c r="A57" s="13" t="s">
        <v>245</v>
      </c>
      <c r="B57" s="14" t="s">
        <v>271</v>
      </c>
      <c r="C57" s="60">
        <f t="shared" si="0"/>
        <v>3</v>
      </c>
      <c r="D57" s="46">
        <v>2</v>
      </c>
      <c r="E57" s="30">
        <v>3</v>
      </c>
      <c r="F57" s="30">
        <v>1</v>
      </c>
      <c r="G57" s="30">
        <v>1</v>
      </c>
      <c r="H57" s="30">
        <v>2</v>
      </c>
      <c r="I57" s="31">
        <v>1</v>
      </c>
      <c r="J57" s="30">
        <v>0</v>
      </c>
      <c r="K57" s="50">
        <v>3</v>
      </c>
      <c r="L57" s="61">
        <f t="shared" si="1"/>
        <v>1</v>
      </c>
      <c r="M57" s="133">
        <v>0</v>
      </c>
      <c r="N57" s="134">
        <v>1</v>
      </c>
      <c r="O57" s="135">
        <v>1</v>
      </c>
      <c r="P57" s="131">
        <f t="shared" si="2"/>
        <v>3</v>
      </c>
      <c r="Q57" s="56">
        <v>3</v>
      </c>
      <c r="R57" s="59">
        <v>3</v>
      </c>
      <c r="S57" s="132">
        <f t="shared" si="5"/>
        <v>2</v>
      </c>
      <c r="T57" s="79">
        <v>2</v>
      </c>
      <c r="U57" s="80">
        <v>1</v>
      </c>
      <c r="V57" s="86">
        <v>0</v>
      </c>
      <c r="W57" s="125">
        <f t="shared" si="3"/>
        <v>24</v>
      </c>
      <c r="X57" s="126">
        <f t="shared" si="4"/>
        <v>13</v>
      </c>
      <c r="Y57" s="126"/>
      <c r="Z57" s="136" t="s">
        <v>272</v>
      </c>
      <c r="AA57" s="12" t="s">
        <v>271</v>
      </c>
      <c r="AC57" s="120"/>
      <c r="AD57" s="121"/>
      <c r="AE57" s="9" t="s">
        <v>273</v>
      </c>
      <c r="AF57" s="10" t="s">
        <v>274</v>
      </c>
    </row>
    <row r="58" spans="1:32" s="110" customFormat="1" ht="54" x14ac:dyDescent="0.25">
      <c r="A58" s="10" t="s">
        <v>247</v>
      </c>
      <c r="B58" s="11" t="s">
        <v>275</v>
      </c>
      <c r="C58" s="60">
        <f t="shared" si="0"/>
        <v>2</v>
      </c>
      <c r="D58" s="46">
        <v>1.3684210530000001</v>
      </c>
      <c r="E58" s="30">
        <v>2</v>
      </c>
      <c r="F58" s="30">
        <v>2</v>
      </c>
      <c r="G58" s="30">
        <v>1</v>
      </c>
      <c r="H58" s="30">
        <v>1</v>
      </c>
      <c r="I58" s="31">
        <v>1</v>
      </c>
      <c r="J58" s="30">
        <v>0</v>
      </c>
      <c r="K58" s="50">
        <v>2</v>
      </c>
      <c r="L58" s="61">
        <f t="shared" si="1"/>
        <v>2</v>
      </c>
      <c r="M58" s="133">
        <v>2</v>
      </c>
      <c r="N58" s="134">
        <v>2</v>
      </c>
      <c r="O58" s="135">
        <v>1</v>
      </c>
      <c r="P58" s="131">
        <f t="shared" si="2"/>
        <v>2</v>
      </c>
      <c r="Q58" s="56">
        <v>2</v>
      </c>
      <c r="R58" s="59">
        <v>2</v>
      </c>
      <c r="S58" s="132">
        <f t="shared" si="5"/>
        <v>1</v>
      </c>
      <c r="T58" s="79">
        <v>1</v>
      </c>
      <c r="U58" s="80">
        <v>1</v>
      </c>
      <c r="V58" s="86">
        <v>0</v>
      </c>
      <c r="W58" s="125">
        <f t="shared" si="3"/>
        <v>21.368421052999999</v>
      </c>
      <c r="X58" s="126">
        <f t="shared" si="4"/>
        <v>10.368421053</v>
      </c>
      <c r="Y58" s="126"/>
      <c r="Z58" s="16" t="s">
        <v>276</v>
      </c>
      <c r="AA58" s="9" t="s">
        <v>275</v>
      </c>
      <c r="AC58" s="83" t="s">
        <v>250</v>
      </c>
      <c r="AD58" s="144">
        <v>1</v>
      </c>
      <c r="AE58" s="12" t="s">
        <v>277</v>
      </c>
      <c r="AF58" s="13" t="s">
        <v>278</v>
      </c>
    </row>
    <row r="59" spans="1:32" s="110" customFormat="1" ht="40.5" x14ac:dyDescent="0.25">
      <c r="A59" s="37" t="s">
        <v>279</v>
      </c>
      <c r="B59" s="38" t="s">
        <v>280</v>
      </c>
      <c r="C59" s="39"/>
      <c r="D59" s="40"/>
      <c r="E59" s="40"/>
      <c r="F59" s="40"/>
      <c r="G59" s="40"/>
      <c r="H59" s="40"/>
      <c r="I59" s="40"/>
      <c r="J59" s="40"/>
      <c r="K59" s="40"/>
      <c r="L59" s="41"/>
      <c r="M59" s="122"/>
      <c r="N59" s="122"/>
      <c r="O59" s="122"/>
      <c r="P59" s="123"/>
      <c r="Q59" s="42"/>
      <c r="R59" s="42"/>
      <c r="S59" s="39"/>
      <c r="T59" s="43"/>
      <c r="U59" s="43"/>
      <c r="V59" s="73"/>
      <c r="W59" s="124"/>
      <c r="X59" s="125">
        <f t="shared" si="4"/>
        <v>0</v>
      </c>
      <c r="Y59" s="126"/>
      <c r="Z59" s="16" t="s">
        <v>281</v>
      </c>
      <c r="AA59" s="8"/>
      <c r="AC59" s="16" t="s">
        <v>254</v>
      </c>
      <c r="AD59" s="127">
        <v>1</v>
      </c>
      <c r="AE59" s="9" t="s">
        <v>282</v>
      </c>
      <c r="AF59" s="10" t="s">
        <v>283</v>
      </c>
    </row>
    <row r="60" spans="1:32" s="110" customFormat="1" ht="40.5" x14ac:dyDescent="0.25">
      <c r="A60" s="10" t="s">
        <v>250</v>
      </c>
      <c r="B60" s="11" t="s">
        <v>284</v>
      </c>
      <c r="C60" s="60">
        <f t="shared" si="0"/>
        <v>3</v>
      </c>
      <c r="D60" s="46">
        <v>3</v>
      </c>
      <c r="E60" s="30">
        <v>3</v>
      </c>
      <c r="F60" s="30">
        <v>3</v>
      </c>
      <c r="G60" s="30">
        <v>1</v>
      </c>
      <c r="H60" s="30">
        <v>2</v>
      </c>
      <c r="I60" s="31">
        <v>3</v>
      </c>
      <c r="J60" s="30">
        <v>3</v>
      </c>
      <c r="K60" s="50">
        <v>3</v>
      </c>
      <c r="L60" s="61">
        <f t="shared" si="1"/>
        <v>2</v>
      </c>
      <c r="M60" s="133">
        <v>1</v>
      </c>
      <c r="N60" s="134">
        <v>2</v>
      </c>
      <c r="O60" s="135">
        <v>1</v>
      </c>
      <c r="P60" s="131">
        <f t="shared" si="2"/>
        <v>3</v>
      </c>
      <c r="Q60" s="56">
        <v>3</v>
      </c>
      <c r="R60" s="59">
        <v>3</v>
      </c>
      <c r="S60" s="132">
        <f t="shared" si="5"/>
        <v>3</v>
      </c>
      <c r="T60" s="79">
        <v>3</v>
      </c>
      <c r="U60" s="80">
        <v>1</v>
      </c>
      <c r="V60" s="86">
        <v>3</v>
      </c>
      <c r="W60" s="125">
        <f t="shared" si="3"/>
        <v>38</v>
      </c>
      <c r="X60" s="126">
        <f t="shared" si="4"/>
        <v>21</v>
      </c>
      <c r="Y60" s="126"/>
      <c r="Z60" s="16" t="s">
        <v>285</v>
      </c>
      <c r="AA60" s="9" t="s">
        <v>284</v>
      </c>
      <c r="AC60" s="16" t="s">
        <v>256</v>
      </c>
      <c r="AD60" s="144">
        <v>1</v>
      </c>
      <c r="AE60" s="12" t="s">
        <v>286</v>
      </c>
      <c r="AF60" s="13" t="s">
        <v>287</v>
      </c>
    </row>
    <row r="61" spans="1:32" s="110" customFormat="1" ht="54" x14ac:dyDescent="0.25">
      <c r="A61" s="10" t="s">
        <v>254</v>
      </c>
      <c r="B61" s="11" t="s">
        <v>288</v>
      </c>
      <c r="C61" s="60">
        <f t="shared" si="0"/>
        <v>3</v>
      </c>
      <c r="D61" s="46">
        <v>2</v>
      </c>
      <c r="E61" s="30">
        <v>2</v>
      </c>
      <c r="F61" s="30">
        <v>3</v>
      </c>
      <c r="G61" s="30">
        <v>1</v>
      </c>
      <c r="H61" s="30">
        <v>2</v>
      </c>
      <c r="I61" s="31">
        <v>3</v>
      </c>
      <c r="J61" s="30">
        <v>3</v>
      </c>
      <c r="K61" s="50">
        <v>3</v>
      </c>
      <c r="L61" s="61">
        <f t="shared" si="1"/>
        <v>2</v>
      </c>
      <c r="M61" s="133">
        <v>1</v>
      </c>
      <c r="N61" s="134">
        <v>2</v>
      </c>
      <c r="O61" s="135">
        <v>1</v>
      </c>
      <c r="P61" s="131">
        <f t="shared" si="2"/>
        <v>3</v>
      </c>
      <c r="Q61" s="56">
        <v>3</v>
      </c>
      <c r="R61" s="59">
        <v>3</v>
      </c>
      <c r="S61" s="132">
        <f t="shared" si="5"/>
        <v>3</v>
      </c>
      <c r="T61" s="79">
        <v>3</v>
      </c>
      <c r="U61" s="80">
        <v>1</v>
      </c>
      <c r="V61" s="86">
        <v>0</v>
      </c>
      <c r="W61" s="125">
        <f t="shared" si="3"/>
        <v>33</v>
      </c>
      <c r="X61" s="126">
        <f t="shared" si="4"/>
        <v>19</v>
      </c>
      <c r="Y61" s="126"/>
      <c r="Z61" s="16" t="s">
        <v>116</v>
      </c>
      <c r="AA61" s="9" t="s">
        <v>288</v>
      </c>
      <c r="AC61" s="16" t="s">
        <v>258</v>
      </c>
      <c r="AD61" s="144">
        <v>1</v>
      </c>
      <c r="AE61" s="8" t="s">
        <v>289</v>
      </c>
      <c r="AF61" s="1" t="s">
        <v>290</v>
      </c>
    </row>
    <row r="62" spans="1:32" s="110" customFormat="1" ht="54" x14ac:dyDescent="0.25">
      <c r="A62" s="10" t="s">
        <v>256</v>
      </c>
      <c r="B62" s="11" t="s">
        <v>291</v>
      </c>
      <c r="C62" s="60">
        <f t="shared" si="0"/>
        <v>3</v>
      </c>
      <c r="D62" s="46">
        <v>2</v>
      </c>
      <c r="E62" s="30">
        <v>3</v>
      </c>
      <c r="F62" s="30">
        <v>3</v>
      </c>
      <c r="G62" s="30">
        <v>2</v>
      </c>
      <c r="H62" s="30">
        <v>2</v>
      </c>
      <c r="I62" s="31">
        <v>2</v>
      </c>
      <c r="J62" s="30">
        <v>3</v>
      </c>
      <c r="K62" s="50">
        <v>3</v>
      </c>
      <c r="L62" s="61">
        <f t="shared" si="1"/>
        <v>3</v>
      </c>
      <c r="M62" s="133">
        <v>3</v>
      </c>
      <c r="N62" s="134">
        <v>2</v>
      </c>
      <c r="O62" s="135">
        <v>1</v>
      </c>
      <c r="P62" s="131">
        <f t="shared" si="2"/>
        <v>3</v>
      </c>
      <c r="Q62" s="56">
        <v>3</v>
      </c>
      <c r="R62" s="59">
        <v>3</v>
      </c>
      <c r="S62" s="132">
        <f t="shared" si="5"/>
        <v>3</v>
      </c>
      <c r="T62" s="79">
        <v>3</v>
      </c>
      <c r="U62" s="80">
        <v>1</v>
      </c>
      <c r="V62" s="86">
        <v>0</v>
      </c>
      <c r="W62" s="125">
        <f t="shared" si="3"/>
        <v>36</v>
      </c>
      <c r="X62" s="126">
        <f t="shared" si="4"/>
        <v>20</v>
      </c>
      <c r="Y62" s="126"/>
      <c r="Z62" s="16" t="s">
        <v>120</v>
      </c>
      <c r="AA62" s="9" t="s">
        <v>291</v>
      </c>
      <c r="AC62" s="136" t="s">
        <v>261</v>
      </c>
      <c r="AD62" s="127">
        <v>2</v>
      </c>
      <c r="AE62" s="9" t="s">
        <v>257</v>
      </c>
      <c r="AF62" s="10" t="s">
        <v>230</v>
      </c>
    </row>
    <row r="63" spans="1:32" s="110" customFormat="1" ht="41.25" thickBot="1" x14ac:dyDescent="0.3">
      <c r="A63" s="10" t="s">
        <v>258</v>
      </c>
      <c r="B63" s="11" t="s">
        <v>292</v>
      </c>
      <c r="C63" s="60">
        <f t="shared" si="0"/>
        <v>3</v>
      </c>
      <c r="D63" s="46">
        <v>2</v>
      </c>
      <c r="E63" s="30">
        <v>3</v>
      </c>
      <c r="F63" s="30">
        <v>3</v>
      </c>
      <c r="G63" s="30">
        <v>1</v>
      </c>
      <c r="H63" s="30">
        <v>1</v>
      </c>
      <c r="I63" s="31">
        <v>2</v>
      </c>
      <c r="J63" s="30">
        <v>3</v>
      </c>
      <c r="K63" s="50">
        <v>3</v>
      </c>
      <c r="L63" s="61">
        <f t="shared" si="1"/>
        <v>1</v>
      </c>
      <c r="M63" s="133">
        <v>1</v>
      </c>
      <c r="N63" s="134">
        <v>1</v>
      </c>
      <c r="O63" s="135">
        <v>1</v>
      </c>
      <c r="P63" s="131">
        <f t="shared" si="2"/>
        <v>3</v>
      </c>
      <c r="Q63" s="56">
        <v>3</v>
      </c>
      <c r="R63" s="59">
        <v>2</v>
      </c>
      <c r="S63" s="132">
        <f t="shared" si="5"/>
        <v>1</v>
      </c>
      <c r="T63" s="79">
        <v>1</v>
      </c>
      <c r="U63" s="80">
        <v>1</v>
      </c>
      <c r="V63" s="86">
        <v>0</v>
      </c>
      <c r="W63" s="125">
        <f t="shared" si="3"/>
        <v>28</v>
      </c>
      <c r="X63" s="126">
        <f t="shared" si="4"/>
        <v>18</v>
      </c>
      <c r="Y63" s="126"/>
      <c r="Z63" s="136" t="s">
        <v>108</v>
      </c>
      <c r="AA63" s="9" t="s">
        <v>292</v>
      </c>
      <c r="AC63" s="136" t="s">
        <v>264</v>
      </c>
      <c r="AD63" s="127">
        <v>1</v>
      </c>
      <c r="AE63" s="12" t="s">
        <v>293</v>
      </c>
      <c r="AF63" s="13" t="s">
        <v>294</v>
      </c>
    </row>
    <row r="64" spans="1:32" s="110" customFormat="1" ht="41.25" thickBot="1" x14ac:dyDescent="0.3">
      <c r="A64" s="13" t="s">
        <v>261</v>
      </c>
      <c r="B64" s="14" t="s">
        <v>295</v>
      </c>
      <c r="C64" s="60">
        <f t="shared" si="0"/>
        <v>3</v>
      </c>
      <c r="D64" s="46">
        <v>1</v>
      </c>
      <c r="E64" s="30">
        <v>1</v>
      </c>
      <c r="F64" s="30">
        <v>1</v>
      </c>
      <c r="G64" s="30">
        <v>0</v>
      </c>
      <c r="H64" s="30">
        <v>0</v>
      </c>
      <c r="I64" s="31">
        <v>2</v>
      </c>
      <c r="J64" s="30">
        <v>3</v>
      </c>
      <c r="K64" s="50">
        <v>2</v>
      </c>
      <c r="L64" s="61">
        <f t="shared" si="1"/>
        <v>1</v>
      </c>
      <c r="M64" s="133">
        <v>1</v>
      </c>
      <c r="N64" s="134">
        <v>1</v>
      </c>
      <c r="O64" s="135">
        <v>2</v>
      </c>
      <c r="P64" s="131">
        <f t="shared" si="2"/>
        <v>3</v>
      </c>
      <c r="Q64" s="56">
        <v>3</v>
      </c>
      <c r="R64" s="59">
        <v>3</v>
      </c>
      <c r="S64" s="132">
        <f t="shared" si="5"/>
        <v>3</v>
      </c>
      <c r="T64" s="79">
        <v>2</v>
      </c>
      <c r="U64" s="80">
        <v>1</v>
      </c>
      <c r="V64" s="86">
        <v>3</v>
      </c>
      <c r="W64" s="125">
        <f t="shared" si="3"/>
        <v>26</v>
      </c>
      <c r="X64" s="126">
        <f t="shared" si="4"/>
        <v>10</v>
      </c>
      <c r="Y64" s="137"/>
      <c r="Z64" s="149" t="s">
        <v>104</v>
      </c>
      <c r="AA64" s="12" t="s">
        <v>295</v>
      </c>
      <c r="AC64" s="136" t="s">
        <v>268</v>
      </c>
      <c r="AD64" s="127">
        <v>1</v>
      </c>
      <c r="AE64" s="9" t="s">
        <v>296</v>
      </c>
      <c r="AF64" s="10" t="s">
        <v>297</v>
      </c>
    </row>
    <row r="65" spans="1:32" s="110" customFormat="1" ht="40.5" x14ac:dyDescent="0.25">
      <c r="A65" s="13" t="s">
        <v>264</v>
      </c>
      <c r="B65" s="14" t="s">
        <v>298</v>
      </c>
      <c r="C65" s="60">
        <f t="shared" si="0"/>
        <v>2</v>
      </c>
      <c r="D65" s="46">
        <v>1</v>
      </c>
      <c r="E65" s="30">
        <v>1</v>
      </c>
      <c r="F65" s="30">
        <v>1</v>
      </c>
      <c r="G65" s="30">
        <v>0</v>
      </c>
      <c r="H65" s="30">
        <v>0</v>
      </c>
      <c r="I65" s="31">
        <v>1</v>
      </c>
      <c r="J65" s="30">
        <v>1</v>
      </c>
      <c r="K65" s="50">
        <v>2</v>
      </c>
      <c r="L65" s="61">
        <f t="shared" si="1"/>
        <v>1</v>
      </c>
      <c r="M65" s="133">
        <v>1</v>
      </c>
      <c r="N65" s="134">
        <v>1</v>
      </c>
      <c r="O65" s="135">
        <v>1</v>
      </c>
      <c r="P65" s="131">
        <f t="shared" si="2"/>
        <v>3</v>
      </c>
      <c r="Q65" s="56">
        <v>3</v>
      </c>
      <c r="R65" s="59">
        <v>3</v>
      </c>
      <c r="S65" s="132">
        <f t="shared" si="5"/>
        <v>1</v>
      </c>
      <c r="T65" s="79">
        <v>1</v>
      </c>
      <c r="U65" s="80">
        <v>1</v>
      </c>
      <c r="V65" s="86">
        <v>0</v>
      </c>
      <c r="W65" s="125">
        <f t="shared" si="3"/>
        <v>18</v>
      </c>
      <c r="X65" s="126">
        <f t="shared" si="4"/>
        <v>7</v>
      </c>
      <c r="Y65" s="126"/>
      <c r="Z65" s="150" t="s">
        <v>299</v>
      </c>
      <c r="AA65" s="12" t="s">
        <v>298</v>
      </c>
      <c r="AC65" s="136" t="s">
        <v>272</v>
      </c>
      <c r="AD65" s="127">
        <v>1</v>
      </c>
      <c r="AE65" s="12" t="s">
        <v>300</v>
      </c>
      <c r="AF65" s="13" t="s">
        <v>301</v>
      </c>
    </row>
    <row r="66" spans="1:32" s="110" customFormat="1" ht="27.75" thickBot="1" x14ac:dyDescent="0.3">
      <c r="A66" s="13" t="s">
        <v>268</v>
      </c>
      <c r="B66" s="14" t="s">
        <v>302</v>
      </c>
      <c r="C66" s="60">
        <f t="shared" si="0"/>
        <v>3</v>
      </c>
      <c r="D66" s="46">
        <v>1</v>
      </c>
      <c r="E66" s="30">
        <v>1</v>
      </c>
      <c r="F66" s="30">
        <v>0</v>
      </c>
      <c r="G66" s="30">
        <v>0</v>
      </c>
      <c r="H66" s="30">
        <v>1</v>
      </c>
      <c r="I66" s="31">
        <v>3</v>
      </c>
      <c r="J66" s="30">
        <v>1</v>
      </c>
      <c r="K66" s="50">
        <v>2</v>
      </c>
      <c r="L66" s="61">
        <f t="shared" si="1"/>
        <v>2</v>
      </c>
      <c r="M66" s="133">
        <v>1</v>
      </c>
      <c r="N66" s="134">
        <v>2</v>
      </c>
      <c r="O66" s="135">
        <v>1</v>
      </c>
      <c r="P66" s="131">
        <f t="shared" si="2"/>
        <v>2</v>
      </c>
      <c r="Q66" s="56">
        <v>2</v>
      </c>
      <c r="R66" s="59">
        <v>1</v>
      </c>
      <c r="S66" s="132">
        <f t="shared" si="5"/>
        <v>1</v>
      </c>
      <c r="T66" s="79">
        <v>1</v>
      </c>
      <c r="U66" s="80">
        <v>1</v>
      </c>
      <c r="V66" s="86">
        <v>0</v>
      </c>
      <c r="W66" s="125">
        <f t="shared" si="3"/>
        <v>18</v>
      </c>
      <c r="X66" s="126">
        <f t="shared" si="4"/>
        <v>9</v>
      </c>
      <c r="Y66" s="126"/>
      <c r="Z66" s="136" t="s">
        <v>142</v>
      </c>
      <c r="AA66" s="12" t="s">
        <v>302</v>
      </c>
      <c r="AC66" s="16" t="s">
        <v>276</v>
      </c>
      <c r="AD66" s="127"/>
      <c r="AE66" s="12" t="s">
        <v>303</v>
      </c>
      <c r="AF66" s="13" t="s">
        <v>304</v>
      </c>
    </row>
    <row r="67" spans="1:32" s="110" customFormat="1" ht="27.75" thickBot="1" x14ac:dyDescent="0.3">
      <c r="A67" s="13" t="s">
        <v>272</v>
      </c>
      <c r="B67" s="14" t="s">
        <v>305</v>
      </c>
      <c r="C67" s="60">
        <f t="shared" si="0"/>
        <v>3</v>
      </c>
      <c r="D67" s="46">
        <v>3</v>
      </c>
      <c r="E67" s="30">
        <v>3</v>
      </c>
      <c r="F67" s="30">
        <v>2</v>
      </c>
      <c r="G67" s="30">
        <v>2</v>
      </c>
      <c r="H67" s="30">
        <v>2</v>
      </c>
      <c r="I67" s="31">
        <v>3</v>
      </c>
      <c r="J67" s="30">
        <v>1</v>
      </c>
      <c r="K67" s="50">
        <v>3</v>
      </c>
      <c r="L67" s="61">
        <f t="shared" si="1"/>
        <v>1</v>
      </c>
      <c r="M67" s="133" t="s">
        <v>65</v>
      </c>
      <c r="N67" s="134">
        <v>1</v>
      </c>
      <c r="O67" s="135">
        <v>1</v>
      </c>
      <c r="P67" s="131">
        <f t="shared" si="2"/>
        <v>3</v>
      </c>
      <c r="Q67" s="56">
        <v>3</v>
      </c>
      <c r="R67" s="59">
        <v>3</v>
      </c>
      <c r="S67" s="132">
        <f t="shared" si="5"/>
        <v>2</v>
      </c>
      <c r="T67" s="79">
        <v>2</v>
      </c>
      <c r="U67" s="80">
        <v>1</v>
      </c>
      <c r="V67" s="86">
        <v>0</v>
      </c>
      <c r="W67" s="125">
        <f t="shared" si="3"/>
        <v>30</v>
      </c>
      <c r="X67" s="126">
        <f t="shared" si="4"/>
        <v>19</v>
      </c>
      <c r="Y67" s="126"/>
      <c r="Z67" s="136" t="s">
        <v>306</v>
      </c>
      <c r="AA67" s="12" t="s">
        <v>305</v>
      </c>
      <c r="AC67" s="120"/>
      <c r="AD67" s="121"/>
      <c r="AE67" s="9" t="s">
        <v>307</v>
      </c>
      <c r="AF67" s="10" t="s">
        <v>308</v>
      </c>
    </row>
    <row r="68" spans="1:32" s="110" customFormat="1" ht="40.5" x14ac:dyDescent="0.25">
      <c r="A68" s="10" t="s">
        <v>276</v>
      </c>
      <c r="B68" s="11" t="s">
        <v>309</v>
      </c>
      <c r="C68" s="60">
        <f t="shared" ref="C68:C131" si="6">MAX(D68:K68)</f>
        <v>3</v>
      </c>
      <c r="D68" s="46">
        <v>1.875</v>
      </c>
      <c r="E68" s="30">
        <v>2</v>
      </c>
      <c r="F68" s="30">
        <v>2</v>
      </c>
      <c r="G68" s="30">
        <v>1</v>
      </c>
      <c r="H68" s="30">
        <v>1</v>
      </c>
      <c r="I68" s="30">
        <v>2</v>
      </c>
      <c r="J68" s="30">
        <v>2.125</v>
      </c>
      <c r="K68" s="50">
        <v>3</v>
      </c>
      <c r="L68" s="61">
        <f t="shared" ref="L68:L131" si="7">MAX(M68:N68)</f>
        <v>2</v>
      </c>
      <c r="M68" s="133">
        <v>1</v>
      </c>
      <c r="N68" s="134">
        <v>2</v>
      </c>
      <c r="O68" s="135">
        <v>1</v>
      </c>
      <c r="P68" s="131">
        <f t="shared" ref="P68:P131" si="8">MAX(Q68:R68)</f>
        <v>2</v>
      </c>
      <c r="Q68" s="56">
        <v>2</v>
      </c>
      <c r="R68" s="59">
        <v>2</v>
      </c>
      <c r="S68" s="132">
        <f t="shared" si="5"/>
        <v>2</v>
      </c>
      <c r="T68" s="79">
        <v>2</v>
      </c>
      <c r="U68" s="80">
        <v>1</v>
      </c>
      <c r="V68" s="86">
        <v>0</v>
      </c>
      <c r="W68" s="125">
        <f t="shared" ref="W68:W131" si="9">SUM(D68:K68,M68:O68,Q68:R68,T68:V68)</f>
        <v>26</v>
      </c>
      <c r="X68" s="126">
        <f t="shared" ref="X68:X131" si="10">SUM(D68:K68)</f>
        <v>15</v>
      </c>
      <c r="Y68" s="126"/>
      <c r="Z68" s="136" t="s">
        <v>112</v>
      </c>
      <c r="AA68" s="9" t="s">
        <v>309</v>
      </c>
      <c r="AC68" s="83" t="s">
        <v>281</v>
      </c>
      <c r="AD68" s="144">
        <v>1</v>
      </c>
      <c r="AE68" s="12" t="s">
        <v>310</v>
      </c>
      <c r="AF68" s="13" t="s">
        <v>311</v>
      </c>
    </row>
    <row r="69" spans="1:32" s="110" customFormat="1" ht="27" x14ac:dyDescent="0.25">
      <c r="A69" s="37" t="s">
        <v>124</v>
      </c>
      <c r="B69" s="38" t="s">
        <v>123</v>
      </c>
      <c r="C69" s="39"/>
      <c r="D69" s="40"/>
      <c r="E69" s="40"/>
      <c r="F69" s="40"/>
      <c r="G69" s="40"/>
      <c r="H69" s="40"/>
      <c r="I69" s="40"/>
      <c r="J69" s="40"/>
      <c r="K69" s="40"/>
      <c r="L69" s="41"/>
      <c r="M69" s="122"/>
      <c r="N69" s="122"/>
      <c r="O69" s="122"/>
      <c r="P69" s="123"/>
      <c r="Q69" s="42"/>
      <c r="R69" s="42"/>
      <c r="S69" s="39"/>
      <c r="T69" s="43"/>
      <c r="U69" s="43"/>
      <c r="V69" s="73"/>
      <c r="W69" s="124"/>
      <c r="X69" s="125">
        <f t="shared" si="10"/>
        <v>0</v>
      </c>
      <c r="Y69" s="126"/>
      <c r="Z69" s="16" t="s">
        <v>312</v>
      </c>
      <c r="AA69" s="8"/>
      <c r="AC69" s="16" t="s">
        <v>285</v>
      </c>
      <c r="AD69" s="127">
        <v>1</v>
      </c>
      <c r="AE69" s="9" t="s">
        <v>313</v>
      </c>
      <c r="AF69" s="10" t="s">
        <v>314</v>
      </c>
    </row>
    <row r="70" spans="1:32" s="110" customFormat="1" ht="40.5" x14ac:dyDescent="0.25">
      <c r="A70" s="10" t="s">
        <v>281</v>
      </c>
      <c r="B70" s="11" t="s">
        <v>315</v>
      </c>
      <c r="C70" s="60">
        <f t="shared" si="6"/>
        <v>3</v>
      </c>
      <c r="D70" s="46">
        <v>3</v>
      </c>
      <c r="E70" s="30">
        <v>3</v>
      </c>
      <c r="F70" s="30">
        <v>3</v>
      </c>
      <c r="G70" s="30">
        <v>1</v>
      </c>
      <c r="H70" s="30">
        <v>2</v>
      </c>
      <c r="I70" s="31">
        <v>1</v>
      </c>
      <c r="J70" s="30">
        <v>0</v>
      </c>
      <c r="K70" s="50">
        <v>3</v>
      </c>
      <c r="L70" s="61">
        <f t="shared" si="7"/>
        <v>2</v>
      </c>
      <c r="M70" s="133">
        <v>1</v>
      </c>
      <c r="N70" s="134">
        <v>2</v>
      </c>
      <c r="O70" s="135">
        <v>1</v>
      </c>
      <c r="P70" s="131">
        <f t="shared" si="8"/>
        <v>2</v>
      </c>
      <c r="Q70" s="56">
        <v>2</v>
      </c>
      <c r="R70" s="59">
        <v>2</v>
      </c>
      <c r="S70" s="132">
        <f t="shared" ref="S70:S133" si="11">MAX(T70:V70)</f>
        <v>1</v>
      </c>
      <c r="T70" s="79">
        <v>1</v>
      </c>
      <c r="U70" s="80">
        <v>1</v>
      </c>
      <c r="V70" s="86">
        <v>0</v>
      </c>
      <c r="W70" s="125">
        <f t="shared" si="9"/>
        <v>26</v>
      </c>
      <c r="X70" s="126">
        <f t="shared" si="10"/>
        <v>16</v>
      </c>
      <c r="Y70" s="126"/>
      <c r="Z70" s="136" t="s">
        <v>316</v>
      </c>
      <c r="AA70" s="9" t="s">
        <v>315</v>
      </c>
      <c r="AC70" s="16" t="s">
        <v>116</v>
      </c>
      <c r="AD70" s="127">
        <v>1</v>
      </c>
      <c r="AE70" s="9" t="s">
        <v>317</v>
      </c>
      <c r="AF70" s="10" t="s">
        <v>318</v>
      </c>
    </row>
    <row r="71" spans="1:32" s="110" customFormat="1" ht="27" x14ac:dyDescent="0.25">
      <c r="A71" s="10" t="s">
        <v>285</v>
      </c>
      <c r="B71" s="11" t="s">
        <v>319</v>
      </c>
      <c r="C71" s="60">
        <f t="shared" si="6"/>
        <v>3</v>
      </c>
      <c r="D71" s="46">
        <v>2</v>
      </c>
      <c r="E71" s="30">
        <v>3</v>
      </c>
      <c r="F71" s="30">
        <v>2</v>
      </c>
      <c r="G71" s="30">
        <v>0</v>
      </c>
      <c r="H71" s="30">
        <v>2</v>
      </c>
      <c r="I71" s="31">
        <v>1</v>
      </c>
      <c r="J71" s="30">
        <v>1</v>
      </c>
      <c r="K71" s="50">
        <v>3</v>
      </c>
      <c r="L71" s="61">
        <f t="shared" si="7"/>
        <v>2</v>
      </c>
      <c r="M71" s="133">
        <v>1</v>
      </c>
      <c r="N71" s="134">
        <v>2</v>
      </c>
      <c r="O71" s="135">
        <v>1</v>
      </c>
      <c r="P71" s="131">
        <f t="shared" si="8"/>
        <v>2</v>
      </c>
      <c r="Q71" s="56">
        <v>2</v>
      </c>
      <c r="R71" s="59">
        <v>2</v>
      </c>
      <c r="S71" s="132">
        <f t="shared" si="11"/>
        <v>1</v>
      </c>
      <c r="T71" s="79">
        <v>1</v>
      </c>
      <c r="U71" s="80">
        <v>1</v>
      </c>
      <c r="V71" s="86">
        <v>0</v>
      </c>
      <c r="W71" s="125">
        <f t="shared" si="9"/>
        <v>24</v>
      </c>
      <c r="X71" s="126">
        <f t="shared" si="10"/>
        <v>14</v>
      </c>
      <c r="Y71" s="126"/>
      <c r="Z71" s="136" t="s">
        <v>320</v>
      </c>
      <c r="AA71" s="9" t="s">
        <v>319</v>
      </c>
      <c r="AC71" s="16" t="s">
        <v>120</v>
      </c>
      <c r="AD71" s="127">
        <v>1</v>
      </c>
      <c r="AE71" s="12" t="s">
        <v>321</v>
      </c>
      <c r="AF71" s="13" t="s">
        <v>322</v>
      </c>
    </row>
    <row r="72" spans="1:32" s="110" customFormat="1" ht="40.5" x14ac:dyDescent="0.25">
      <c r="A72" s="10" t="s">
        <v>116</v>
      </c>
      <c r="B72" s="11" t="s">
        <v>115</v>
      </c>
      <c r="C72" s="60">
        <f t="shared" si="6"/>
        <v>3</v>
      </c>
      <c r="D72" s="46">
        <v>3</v>
      </c>
      <c r="E72" s="30">
        <v>3</v>
      </c>
      <c r="F72" s="30">
        <v>3</v>
      </c>
      <c r="G72" s="30">
        <v>1</v>
      </c>
      <c r="H72" s="30">
        <v>1</v>
      </c>
      <c r="I72" s="31">
        <v>3</v>
      </c>
      <c r="J72" s="30">
        <v>3</v>
      </c>
      <c r="K72" s="50">
        <v>3</v>
      </c>
      <c r="L72" s="61">
        <f t="shared" si="7"/>
        <v>2</v>
      </c>
      <c r="M72" s="133">
        <v>1</v>
      </c>
      <c r="N72" s="134">
        <v>2</v>
      </c>
      <c r="O72" s="135">
        <v>1</v>
      </c>
      <c r="P72" s="131">
        <f t="shared" si="8"/>
        <v>3</v>
      </c>
      <c r="Q72" s="56">
        <v>2</v>
      </c>
      <c r="R72" s="59">
        <v>3</v>
      </c>
      <c r="S72" s="132">
        <f t="shared" si="11"/>
        <v>3</v>
      </c>
      <c r="T72" s="79">
        <v>3</v>
      </c>
      <c r="U72" s="80">
        <v>1</v>
      </c>
      <c r="V72" s="86">
        <v>3</v>
      </c>
      <c r="W72" s="125">
        <f t="shared" si="9"/>
        <v>36</v>
      </c>
      <c r="X72" s="126">
        <f t="shared" si="10"/>
        <v>20</v>
      </c>
      <c r="Y72" s="126"/>
      <c r="Z72" s="136" t="s">
        <v>323</v>
      </c>
      <c r="AA72" s="9" t="s">
        <v>115</v>
      </c>
      <c r="AC72" s="136" t="s">
        <v>108</v>
      </c>
      <c r="AD72" s="127">
        <v>2</v>
      </c>
      <c r="AE72" s="9" t="s">
        <v>324</v>
      </c>
      <c r="AF72" s="10" t="s">
        <v>325</v>
      </c>
    </row>
    <row r="73" spans="1:32" s="110" customFormat="1" ht="40.5" x14ac:dyDescent="0.25">
      <c r="A73" s="10" t="s">
        <v>120</v>
      </c>
      <c r="B73" s="11" t="s">
        <v>119</v>
      </c>
      <c r="C73" s="60">
        <f t="shared" si="6"/>
        <v>3</v>
      </c>
      <c r="D73" s="46">
        <v>2</v>
      </c>
      <c r="E73" s="30">
        <v>2</v>
      </c>
      <c r="F73" s="30">
        <v>2</v>
      </c>
      <c r="G73" s="30">
        <v>1</v>
      </c>
      <c r="H73" s="30">
        <v>1</v>
      </c>
      <c r="I73" s="31">
        <v>1</v>
      </c>
      <c r="J73" s="30">
        <v>2</v>
      </c>
      <c r="K73" s="50">
        <v>3</v>
      </c>
      <c r="L73" s="61">
        <f t="shared" si="7"/>
        <v>1</v>
      </c>
      <c r="M73" s="133">
        <v>1</v>
      </c>
      <c r="N73" s="134">
        <v>1</v>
      </c>
      <c r="O73" s="135">
        <v>1</v>
      </c>
      <c r="P73" s="131">
        <f t="shared" si="8"/>
        <v>2</v>
      </c>
      <c r="Q73" s="56">
        <v>2</v>
      </c>
      <c r="R73" s="59">
        <v>2</v>
      </c>
      <c r="S73" s="132">
        <f t="shared" si="11"/>
        <v>3</v>
      </c>
      <c r="T73" s="79">
        <v>3</v>
      </c>
      <c r="U73" s="80">
        <v>1</v>
      </c>
      <c r="V73" s="86">
        <v>0</v>
      </c>
      <c r="W73" s="125">
        <f t="shared" si="9"/>
        <v>25</v>
      </c>
      <c r="X73" s="126">
        <f t="shared" si="10"/>
        <v>14</v>
      </c>
      <c r="Y73" s="126"/>
      <c r="Z73" s="136" t="s">
        <v>326</v>
      </c>
      <c r="AA73" s="9" t="s">
        <v>119</v>
      </c>
      <c r="AC73" s="136" t="s">
        <v>104</v>
      </c>
      <c r="AD73" s="127">
        <v>1</v>
      </c>
      <c r="AE73" s="9" t="s">
        <v>327</v>
      </c>
      <c r="AF73" s="10" t="s">
        <v>328</v>
      </c>
    </row>
    <row r="74" spans="1:32" s="110" customFormat="1" ht="27" x14ac:dyDescent="0.25">
      <c r="A74" s="13" t="s">
        <v>108</v>
      </c>
      <c r="B74" s="14" t="s">
        <v>107</v>
      </c>
      <c r="C74" s="60">
        <f t="shared" si="6"/>
        <v>3</v>
      </c>
      <c r="D74" s="46">
        <v>1</v>
      </c>
      <c r="E74" s="30">
        <v>1</v>
      </c>
      <c r="F74" s="30">
        <v>1</v>
      </c>
      <c r="G74" s="30">
        <v>0</v>
      </c>
      <c r="H74" s="30">
        <v>0</v>
      </c>
      <c r="I74" s="31">
        <v>0</v>
      </c>
      <c r="J74" s="30">
        <v>3</v>
      </c>
      <c r="K74" s="50">
        <v>2</v>
      </c>
      <c r="L74" s="61">
        <f t="shared" si="7"/>
        <v>1</v>
      </c>
      <c r="M74" s="133">
        <v>1</v>
      </c>
      <c r="N74" s="134">
        <v>1</v>
      </c>
      <c r="O74" s="135">
        <v>2</v>
      </c>
      <c r="P74" s="131">
        <f t="shared" si="8"/>
        <v>3</v>
      </c>
      <c r="Q74" s="56">
        <v>2</v>
      </c>
      <c r="R74" s="59">
        <v>3</v>
      </c>
      <c r="S74" s="132">
        <f t="shared" si="11"/>
        <v>3</v>
      </c>
      <c r="T74" s="79">
        <v>2</v>
      </c>
      <c r="U74" s="80">
        <v>1</v>
      </c>
      <c r="V74" s="86">
        <v>3</v>
      </c>
      <c r="W74" s="125">
        <f t="shared" si="9"/>
        <v>23</v>
      </c>
      <c r="X74" s="126">
        <f t="shared" si="10"/>
        <v>8</v>
      </c>
      <c r="Y74" s="126"/>
      <c r="Z74" s="136" t="s">
        <v>329</v>
      </c>
      <c r="AA74" s="12" t="s">
        <v>107</v>
      </c>
      <c r="AC74" s="136" t="s">
        <v>299</v>
      </c>
      <c r="AD74" s="127">
        <v>1</v>
      </c>
      <c r="AE74" s="9" t="s">
        <v>217</v>
      </c>
      <c r="AF74" s="10" t="s">
        <v>189</v>
      </c>
    </row>
    <row r="75" spans="1:32" s="110" customFormat="1" x14ac:dyDescent="0.25">
      <c r="A75" s="13" t="s">
        <v>104</v>
      </c>
      <c r="B75" s="14" t="s">
        <v>103</v>
      </c>
      <c r="C75" s="60">
        <f t="shared" si="6"/>
        <v>3</v>
      </c>
      <c r="D75" s="46">
        <v>1</v>
      </c>
      <c r="E75" s="30">
        <v>1</v>
      </c>
      <c r="F75" s="30">
        <v>2</v>
      </c>
      <c r="G75" s="30">
        <v>0</v>
      </c>
      <c r="H75" s="30">
        <v>1</v>
      </c>
      <c r="I75" s="31">
        <v>0</v>
      </c>
      <c r="J75" s="30">
        <v>3</v>
      </c>
      <c r="K75" s="50">
        <v>2</v>
      </c>
      <c r="L75" s="61">
        <f t="shared" si="7"/>
        <v>1</v>
      </c>
      <c r="M75" s="133">
        <v>1</v>
      </c>
      <c r="N75" s="134">
        <v>1</v>
      </c>
      <c r="O75" s="135">
        <v>1</v>
      </c>
      <c r="P75" s="131">
        <f t="shared" si="8"/>
        <v>3</v>
      </c>
      <c r="Q75" s="56">
        <v>2</v>
      </c>
      <c r="R75" s="59">
        <v>3</v>
      </c>
      <c r="S75" s="132">
        <f t="shared" si="11"/>
        <v>2</v>
      </c>
      <c r="T75" s="79">
        <v>2</v>
      </c>
      <c r="U75" s="80">
        <v>1</v>
      </c>
      <c r="V75" s="86">
        <v>0</v>
      </c>
      <c r="W75" s="125">
        <f t="shared" si="9"/>
        <v>21</v>
      </c>
      <c r="X75" s="126">
        <f t="shared" si="10"/>
        <v>10</v>
      </c>
      <c r="Y75" s="126"/>
      <c r="Z75" s="16" t="s">
        <v>330</v>
      </c>
      <c r="AA75" s="12" t="s">
        <v>103</v>
      </c>
      <c r="AC75" s="136" t="s">
        <v>142</v>
      </c>
      <c r="AD75" s="127">
        <v>1</v>
      </c>
      <c r="AE75" s="12" t="s">
        <v>331</v>
      </c>
      <c r="AF75" s="13" t="s">
        <v>332</v>
      </c>
    </row>
    <row r="76" spans="1:32" s="110" customFormat="1" ht="40.5" x14ac:dyDescent="0.25">
      <c r="A76" s="13" t="s">
        <v>299</v>
      </c>
      <c r="B76" s="14" t="s">
        <v>333</v>
      </c>
      <c r="C76" s="60">
        <f t="shared" si="6"/>
        <v>3</v>
      </c>
      <c r="D76" s="46">
        <v>1</v>
      </c>
      <c r="E76" s="30">
        <v>3</v>
      </c>
      <c r="F76" s="30" t="s">
        <v>65</v>
      </c>
      <c r="G76" s="30">
        <v>0</v>
      </c>
      <c r="H76" s="30">
        <v>1</v>
      </c>
      <c r="I76" s="31">
        <v>1</v>
      </c>
      <c r="J76" s="30">
        <v>1</v>
      </c>
      <c r="K76" s="50">
        <v>3</v>
      </c>
      <c r="L76" s="61">
        <f t="shared" si="7"/>
        <v>3</v>
      </c>
      <c r="M76" s="133">
        <v>3</v>
      </c>
      <c r="N76" s="134">
        <v>2</v>
      </c>
      <c r="O76" s="135">
        <v>1</v>
      </c>
      <c r="P76" s="131">
        <f t="shared" si="8"/>
        <v>2</v>
      </c>
      <c r="Q76" s="56">
        <v>2</v>
      </c>
      <c r="R76" s="59">
        <v>1</v>
      </c>
      <c r="S76" s="132">
        <f t="shared" si="11"/>
        <v>1</v>
      </c>
      <c r="T76" s="79">
        <v>1</v>
      </c>
      <c r="U76" s="80">
        <v>1</v>
      </c>
      <c r="V76" s="86">
        <v>0</v>
      </c>
      <c r="W76" s="125">
        <f t="shared" si="9"/>
        <v>21</v>
      </c>
      <c r="X76" s="126">
        <f t="shared" si="10"/>
        <v>10</v>
      </c>
      <c r="Y76" s="126"/>
      <c r="Z76" s="16" t="s">
        <v>334</v>
      </c>
      <c r="AA76" s="12" t="s">
        <v>333</v>
      </c>
      <c r="AC76" s="136" t="s">
        <v>306</v>
      </c>
      <c r="AD76" s="127">
        <v>1</v>
      </c>
      <c r="AE76" s="12" t="s">
        <v>335</v>
      </c>
      <c r="AF76" s="13" t="s">
        <v>336</v>
      </c>
    </row>
    <row r="77" spans="1:32" s="110" customFormat="1" ht="27" x14ac:dyDescent="0.25">
      <c r="A77" s="13" t="s">
        <v>142</v>
      </c>
      <c r="B77" s="14" t="s">
        <v>141</v>
      </c>
      <c r="C77" s="60">
        <f t="shared" si="6"/>
        <v>2</v>
      </c>
      <c r="D77" s="46">
        <v>1</v>
      </c>
      <c r="E77" s="30">
        <v>1</v>
      </c>
      <c r="F77" s="30">
        <v>2</v>
      </c>
      <c r="G77" s="30">
        <v>0</v>
      </c>
      <c r="H77" s="30">
        <v>1</v>
      </c>
      <c r="I77" s="31">
        <v>1</v>
      </c>
      <c r="J77" s="30">
        <v>1</v>
      </c>
      <c r="K77" s="50">
        <v>2</v>
      </c>
      <c r="L77" s="61">
        <f t="shared" si="7"/>
        <v>2</v>
      </c>
      <c r="M77" s="133">
        <v>1</v>
      </c>
      <c r="N77" s="134">
        <v>2</v>
      </c>
      <c r="O77" s="135">
        <v>1</v>
      </c>
      <c r="P77" s="131">
        <f t="shared" si="8"/>
        <v>2</v>
      </c>
      <c r="Q77" s="56">
        <v>2</v>
      </c>
      <c r="R77" s="59">
        <v>2</v>
      </c>
      <c r="S77" s="132">
        <f t="shared" si="11"/>
        <v>1</v>
      </c>
      <c r="T77" s="79">
        <v>1</v>
      </c>
      <c r="U77" s="80">
        <v>1</v>
      </c>
      <c r="V77" s="86">
        <v>0</v>
      </c>
      <c r="W77" s="125">
        <f t="shared" si="9"/>
        <v>19</v>
      </c>
      <c r="X77" s="126">
        <f t="shared" si="10"/>
        <v>9</v>
      </c>
      <c r="Y77" s="126"/>
      <c r="Z77" s="16" t="s">
        <v>337</v>
      </c>
      <c r="AA77" s="12" t="s">
        <v>141</v>
      </c>
      <c r="AC77" s="136" t="s">
        <v>112</v>
      </c>
      <c r="AD77" s="127">
        <v>1</v>
      </c>
      <c r="AE77" s="9" t="s">
        <v>338</v>
      </c>
      <c r="AF77" s="10" t="s">
        <v>339</v>
      </c>
    </row>
    <row r="78" spans="1:32" s="110" customFormat="1" ht="40.5" x14ac:dyDescent="0.25">
      <c r="A78" s="13" t="s">
        <v>306</v>
      </c>
      <c r="B78" s="14" t="s">
        <v>340</v>
      </c>
      <c r="C78" s="60">
        <f t="shared" si="6"/>
        <v>3</v>
      </c>
      <c r="D78" s="46">
        <v>3</v>
      </c>
      <c r="E78" s="30">
        <v>3</v>
      </c>
      <c r="F78" s="30">
        <v>1</v>
      </c>
      <c r="G78" s="30">
        <v>1</v>
      </c>
      <c r="H78" s="30">
        <v>2</v>
      </c>
      <c r="I78" s="31">
        <v>3</v>
      </c>
      <c r="J78" s="30">
        <v>1</v>
      </c>
      <c r="K78" s="50">
        <v>3</v>
      </c>
      <c r="L78" s="61">
        <f t="shared" si="7"/>
        <v>1</v>
      </c>
      <c r="M78" s="133">
        <v>1</v>
      </c>
      <c r="N78" s="134">
        <v>1</v>
      </c>
      <c r="O78" s="135">
        <v>1</v>
      </c>
      <c r="P78" s="131">
        <f t="shared" si="8"/>
        <v>3</v>
      </c>
      <c r="Q78" s="56">
        <v>2</v>
      </c>
      <c r="R78" s="59">
        <v>3</v>
      </c>
      <c r="S78" s="132">
        <f t="shared" si="11"/>
        <v>3</v>
      </c>
      <c r="T78" s="79">
        <v>3</v>
      </c>
      <c r="U78" s="80">
        <v>1</v>
      </c>
      <c r="V78" s="86">
        <v>0</v>
      </c>
      <c r="W78" s="125">
        <f t="shared" si="9"/>
        <v>29</v>
      </c>
      <c r="X78" s="126">
        <f t="shared" si="10"/>
        <v>17</v>
      </c>
      <c r="Y78" s="126"/>
      <c r="Z78" s="16" t="s">
        <v>341</v>
      </c>
      <c r="AA78" s="12" t="s">
        <v>340</v>
      </c>
      <c r="AC78" s="136" t="s">
        <v>312</v>
      </c>
      <c r="AD78" s="127">
        <v>1</v>
      </c>
      <c r="AE78" s="9" t="s">
        <v>342</v>
      </c>
      <c r="AF78" s="10" t="s">
        <v>343</v>
      </c>
    </row>
    <row r="79" spans="1:32" s="110" customFormat="1" ht="40.5" x14ac:dyDescent="0.25">
      <c r="A79" s="13" t="s">
        <v>112</v>
      </c>
      <c r="B79" s="14" t="s">
        <v>111</v>
      </c>
      <c r="C79" s="60">
        <f t="shared" si="6"/>
        <v>2</v>
      </c>
      <c r="D79" s="46">
        <v>2</v>
      </c>
      <c r="E79" s="30">
        <v>2</v>
      </c>
      <c r="F79" s="30">
        <v>1</v>
      </c>
      <c r="G79" s="30">
        <v>0</v>
      </c>
      <c r="H79" s="30">
        <v>2</v>
      </c>
      <c r="I79" s="31">
        <v>1</v>
      </c>
      <c r="J79" s="30">
        <v>2</v>
      </c>
      <c r="K79" s="50">
        <v>1</v>
      </c>
      <c r="L79" s="61">
        <f t="shared" si="7"/>
        <v>1</v>
      </c>
      <c r="M79" s="133">
        <v>1</v>
      </c>
      <c r="N79" s="134">
        <v>1</v>
      </c>
      <c r="O79" s="135">
        <v>1</v>
      </c>
      <c r="P79" s="131">
        <f t="shared" si="8"/>
        <v>2</v>
      </c>
      <c r="Q79" s="56">
        <v>2</v>
      </c>
      <c r="R79" s="59">
        <v>2</v>
      </c>
      <c r="S79" s="132">
        <f t="shared" si="11"/>
        <v>1</v>
      </c>
      <c r="T79" s="79">
        <v>1</v>
      </c>
      <c r="U79" s="80">
        <v>1</v>
      </c>
      <c r="V79" s="86">
        <v>0</v>
      </c>
      <c r="W79" s="125">
        <f t="shared" si="9"/>
        <v>20</v>
      </c>
      <c r="X79" s="126">
        <f t="shared" si="10"/>
        <v>11</v>
      </c>
      <c r="Y79" s="126"/>
      <c r="Z79" s="16" t="s">
        <v>344</v>
      </c>
      <c r="AA79" s="12" t="s">
        <v>111</v>
      </c>
      <c r="AC79" s="136" t="s">
        <v>316</v>
      </c>
      <c r="AD79" s="127">
        <v>1</v>
      </c>
      <c r="AE79" s="12" t="s">
        <v>345</v>
      </c>
      <c r="AF79" s="13" t="s">
        <v>346</v>
      </c>
    </row>
    <row r="80" spans="1:32" s="110" customFormat="1" ht="41.25" thickBot="1" x14ac:dyDescent="0.3">
      <c r="A80" s="13" t="s">
        <v>312</v>
      </c>
      <c r="B80" s="14" t="s">
        <v>347</v>
      </c>
      <c r="C80" s="60">
        <f t="shared" si="6"/>
        <v>2</v>
      </c>
      <c r="D80" s="46">
        <v>2</v>
      </c>
      <c r="E80" s="30">
        <v>2</v>
      </c>
      <c r="F80" s="30">
        <v>1</v>
      </c>
      <c r="G80" s="30">
        <v>2</v>
      </c>
      <c r="H80" s="30">
        <v>1</v>
      </c>
      <c r="I80" s="31">
        <v>1</v>
      </c>
      <c r="J80" s="30">
        <v>2</v>
      </c>
      <c r="K80" s="50">
        <v>2</v>
      </c>
      <c r="L80" s="61">
        <f t="shared" si="7"/>
        <v>1</v>
      </c>
      <c r="M80" s="133">
        <v>1</v>
      </c>
      <c r="N80" s="134">
        <v>1</v>
      </c>
      <c r="O80" s="135">
        <v>1</v>
      </c>
      <c r="P80" s="131">
        <f t="shared" si="8"/>
        <v>2</v>
      </c>
      <c r="Q80" s="56">
        <v>2</v>
      </c>
      <c r="R80" s="59">
        <v>1</v>
      </c>
      <c r="S80" s="132">
        <f t="shared" si="11"/>
        <v>1</v>
      </c>
      <c r="T80" s="79">
        <v>1</v>
      </c>
      <c r="U80" s="80">
        <v>1</v>
      </c>
      <c r="V80" s="86">
        <v>0</v>
      </c>
      <c r="W80" s="125">
        <f t="shared" si="9"/>
        <v>21</v>
      </c>
      <c r="X80" s="126">
        <f t="shared" si="10"/>
        <v>13</v>
      </c>
      <c r="Y80" s="137"/>
      <c r="Z80" s="147" t="s">
        <v>348</v>
      </c>
      <c r="AA80" s="12" t="s">
        <v>347</v>
      </c>
      <c r="AC80" s="136" t="s">
        <v>320</v>
      </c>
      <c r="AD80" s="127">
        <v>1</v>
      </c>
      <c r="AE80" s="12" t="s">
        <v>121</v>
      </c>
      <c r="AF80" s="13" t="s">
        <v>102</v>
      </c>
    </row>
    <row r="81" spans="1:32" s="110" customFormat="1" ht="27.75" thickBot="1" x14ac:dyDescent="0.3">
      <c r="A81" s="13" t="s">
        <v>316</v>
      </c>
      <c r="B81" s="14" t="s">
        <v>349</v>
      </c>
      <c r="C81" s="60">
        <f t="shared" si="6"/>
        <v>2</v>
      </c>
      <c r="D81" s="46">
        <v>2</v>
      </c>
      <c r="E81" s="30">
        <v>1</v>
      </c>
      <c r="F81" s="30">
        <v>1</v>
      </c>
      <c r="G81" s="30" t="s">
        <v>65</v>
      </c>
      <c r="H81" s="30">
        <v>1</v>
      </c>
      <c r="I81" s="31">
        <v>2</v>
      </c>
      <c r="J81" s="30">
        <v>2</v>
      </c>
      <c r="K81" s="50">
        <v>2</v>
      </c>
      <c r="L81" s="61">
        <f t="shared" si="7"/>
        <v>1</v>
      </c>
      <c r="M81" s="133">
        <v>1</v>
      </c>
      <c r="N81" s="134">
        <v>1</v>
      </c>
      <c r="O81" s="135">
        <v>1</v>
      </c>
      <c r="P81" s="131">
        <f t="shared" si="8"/>
        <v>2</v>
      </c>
      <c r="Q81" s="56">
        <v>2</v>
      </c>
      <c r="R81" s="59">
        <v>2</v>
      </c>
      <c r="S81" s="132">
        <f t="shared" si="11"/>
        <v>2</v>
      </c>
      <c r="T81" s="79">
        <v>2</v>
      </c>
      <c r="U81" s="80">
        <v>1</v>
      </c>
      <c r="V81" s="86">
        <v>0</v>
      </c>
      <c r="W81" s="125">
        <f t="shared" si="9"/>
        <v>21</v>
      </c>
      <c r="X81" s="126">
        <f t="shared" si="10"/>
        <v>11</v>
      </c>
      <c r="Y81" s="137"/>
      <c r="Z81" s="138" t="s">
        <v>350</v>
      </c>
      <c r="AA81" s="12" t="s">
        <v>349</v>
      </c>
      <c r="AC81" s="136" t="s">
        <v>323</v>
      </c>
      <c r="AD81" s="127">
        <v>1</v>
      </c>
      <c r="AE81" s="9" t="s">
        <v>351</v>
      </c>
      <c r="AF81" s="10" t="s">
        <v>352</v>
      </c>
    </row>
    <row r="82" spans="1:32" s="110" customFormat="1" ht="54" x14ac:dyDescent="0.25">
      <c r="A82" s="13" t="s">
        <v>320</v>
      </c>
      <c r="B82" s="14" t="s">
        <v>353</v>
      </c>
      <c r="C82" s="60">
        <f t="shared" si="6"/>
        <v>2</v>
      </c>
      <c r="D82" s="46">
        <v>2</v>
      </c>
      <c r="E82" s="30">
        <v>1</v>
      </c>
      <c r="F82" s="30">
        <v>1</v>
      </c>
      <c r="G82" s="30">
        <v>0</v>
      </c>
      <c r="H82" s="30">
        <v>1</v>
      </c>
      <c r="I82" s="31">
        <v>1</v>
      </c>
      <c r="J82" s="30">
        <v>2</v>
      </c>
      <c r="K82" s="50">
        <v>2</v>
      </c>
      <c r="L82" s="61">
        <f t="shared" si="7"/>
        <v>1</v>
      </c>
      <c r="M82" s="133">
        <v>1</v>
      </c>
      <c r="N82" s="134">
        <v>1</v>
      </c>
      <c r="O82" s="135">
        <v>1</v>
      </c>
      <c r="P82" s="131">
        <f t="shared" si="8"/>
        <v>2</v>
      </c>
      <c r="Q82" s="56">
        <v>2</v>
      </c>
      <c r="R82" s="59">
        <v>2</v>
      </c>
      <c r="S82" s="132">
        <f t="shared" si="11"/>
        <v>1</v>
      </c>
      <c r="T82" s="79">
        <v>1</v>
      </c>
      <c r="U82" s="80">
        <v>1</v>
      </c>
      <c r="V82" s="86">
        <v>0</v>
      </c>
      <c r="W82" s="125">
        <f t="shared" si="9"/>
        <v>19</v>
      </c>
      <c r="X82" s="126">
        <f t="shared" si="10"/>
        <v>10</v>
      </c>
      <c r="Y82" s="126"/>
      <c r="Z82" s="83" t="s">
        <v>354</v>
      </c>
      <c r="AA82" s="12" t="s">
        <v>353</v>
      </c>
      <c r="AC82" s="136" t="s">
        <v>326</v>
      </c>
      <c r="AD82" s="127">
        <v>1</v>
      </c>
      <c r="AE82" s="9" t="s">
        <v>355</v>
      </c>
      <c r="AF82" s="10" t="s">
        <v>330</v>
      </c>
    </row>
    <row r="83" spans="1:32" s="110" customFormat="1" ht="27.75" thickBot="1" x14ac:dyDescent="0.3">
      <c r="A83" s="13" t="s">
        <v>323</v>
      </c>
      <c r="B83" s="14" t="s">
        <v>356</v>
      </c>
      <c r="C83" s="60">
        <f t="shared" si="6"/>
        <v>3</v>
      </c>
      <c r="D83" s="46">
        <v>1</v>
      </c>
      <c r="E83" s="30">
        <v>3</v>
      </c>
      <c r="F83" s="30">
        <v>0</v>
      </c>
      <c r="G83" s="30">
        <v>0</v>
      </c>
      <c r="H83" s="30">
        <v>0</v>
      </c>
      <c r="I83" s="31">
        <v>1</v>
      </c>
      <c r="J83" s="30">
        <v>2</v>
      </c>
      <c r="K83" s="50">
        <v>3</v>
      </c>
      <c r="L83" s="61">
        <f t="shared" si="7"/>
        <v>2</v>
      </c>
      <c r="M83" s="133">
        <v>1</v>
      </c>
      <c r="N83" s="134">
        <v>2</v>
      </c>
      <c r="O83" s="135">
        <v>1</v>
      </c>
      <c r="P83" s="131">
        <f t="shared" si="8"/>
        <v>2</v>
      </c>
      <c r="Q83" s="56">
        <v>2</v>
      </c>
      <c r="R83" s="59">
        <v>1</v>
      </c>
      <c r="S83" s="132">
        <f t="shared" si="11"/>
        <v>1</v>
      </c>
      <c r="T83" s="79">
        <v>1</v>
      </c>
      <c r="U83" s="80">
        <v>1</v>
      </c>
      <c r="V83" s="86">
        <v>0</v>
      </c>
      <c r="W83" s="125">
        <f t="shared" si="9"/>
        <v>19</v>
      </c>
      <c r="X83" s="126">
        <f t="shared" si="10"/>
        <v>10</v>
      </c>
      <c r="Y83" s="126"/>
      <c r="Z83" s="16" t="s">
        <v>357</v>
      </c>
      <c r="AA83" s="12" t="s">
        <v>356</v>
      </c>
      <c r="AC83" s="151" t="s">
        <v>329</v>
      </c>
      <c r="AD83" s="148"/>
      <c r="AE83" s="9" t="s">
        <v>358</v>
      </c>
      <c r="AF83" s="10" t="s">
        <v>359</v>
      </c>
    </row>
    <row r="84" spans="1:32" s="110" customFormat="1" ht="54.75" thickBot="1" x14ac:dyDescent="0.3">
      <c r="A84" s="13" t="s">
        <v>326</v>
      </c>
      <c r="B84" s="14" t="s">
        <v>360</v>
      </c>
      <c r="C84" s="60">
        <f t="shared" si="6"/>
        <v>3</v>
      </c>
      <c r="D84" s="46">
        <v>3</v>
      </c>
      <c r="E84" s="30">
        <v>3</v>
      </c>
      <c r="F84" s="30">
        <v>2</v>
      </c>
      <c r="G84" s="30">
        <v>2</v>
      </c>
      <c r="H84" s="30">
        <v>2</v>
      </c>
      <c r="I84" s="31">
        <v>3</v>
      </c>
      <c r="J84" s="30">
        <v>1</v>
      </c>
      <c r="K84" s="50">
        <v>3</v>
      </c>
      <c r="L84" s="61">
        <f t="shared" si="7"/>
        <v>1</v>
      </c>
      <c r="M84" s="133" t="s">
        <v>65</v>
      </c>
      <c r="N84" s="134">
        <v>1</v>
      </c>
      <c r="O84" s="135">
        <v>1</v>
      </c>
      <c r="P84" s="131">
        <f t="shared" si="8"/>
        <v>3</v>
      </c>
      <c r="Q84" s="56">
        <v>2</v>
      </c>
      <c r="R84" s="59">
        <v>3</v>
      </c>
      <c r="S84" s="132">
        <f t="shared" si="11"/>
        <v>2</v>
      </c>
      <c r="T84" s="79">
        <v>2</v>
      </c>
      <c r="U84" s="80">
        <v>1</v>
      </c>
      <c r="V84" s="86">
        <v>0</v>
      </c>
      <c r="W84" s="125">
        <f t="shared" si="9"/>
        <v>29</v>
      </c>
      <c r="X84" s="126">
        <f t="shared" si="10"/>
        <v>19</v>
      </c>
      <c r="Y84" s="126"/>
      <c r="Z84" s="16" t="s">
        <v>361</v>
      </c>
      <c r="AA84" s="12" t="s">
        <v>360</v>
      </c>
      <c r="AC84" s="120"/>
      <c r="AD84" s="121"/>
      <c r="AE84" s="9" t="s">
        <v>362</v>
      </c>
      <c r="AF84" s="10" t="s">
        <v>363</v>
      </c>
    </row>
    <row r="85" spans="1:32" s="110" customFormat="1" ht="27" x14ac:dyDescent="0.25">
      <c r="A85" s="13" t="s">
        <v>329</v>
      </c>
      <c r="B85" s="14" t="s">
        <v>364</v>
      </c>
      <c r="C85" s="60">
        <f t="shared" si="6"/>
        <v>2</v>
      </c>
      <c r="D85" s="46">
        <v>1.933333333</v>
      </c>
      <c r="E85" s="30">
        <v>2</v>
      </c>
      <c r="F85" s="30">
        <v>2</v>
      </c>
      <c r="G85" s="30">
        <v>1</v>
      </c>
      <c r="H85" s="30">
        <v>1</v>
      </c>
      <c r="I85" s="30">
        <v>1</v>
      </c>
      <c r="J85" s="30">
        <v>1.6666666670000001</v>
      </c>
      <c r="K85" s="50">
        <v>2</v>
      </c>
      <c r="L85" s="61">
        <f t="shared" si="7"/>
        <v>2</v>
      </c>
      <c r="M85" s="133">
        <v>1</v>
      </c>
      <c r="N85" s="134">
        <v>2</v>
      </c>
      <c r="O85" s="135">
        <v>1</v>
      </c>
      <c r="P85" s="131">
        <f t="shared" si="8"/>
        <v>2</v>
      </c>
      <c r="Q85" s="56">
        <v>2</v>
      </c>
      <c r="R85" s="59">
        <v>2</v>
      </c>
      <c r="S85" s="132">
        <f t="shared" si="11"/>
        <v>2</v>
      </c>
      <c r="T85" s="79">
        <v>2</v>
      </c>
      <c r="U85" s="80">
        <v>1</v>
      </c>
      <c r="V85" s="86">
        <v>0</v>
      </c>
      <c r="W85" s="125">
        <f t="shared" si="9"/>
        <v>23.6</v>
      </c>
      <c r="X85" s="126">
        <f t="shared" si="10"/>
        <v>12.6</v>
      </c>
      <c r="Y85" s="126"/>
      <c r="Z85" s="16" t="s">
        <v>365</v>
      </c>
      <c r="AA85" s="12" t="s">
        <v>364</v>
      </c>
      <c r="AC85" s="83" t="s">
        <v>330</v>
      </c>
      <c r="AD85" s="144">
        <v>1</v>
      </c>
      <c r="AE85" s="12" t="s">
        <v>171</v>
      </c>
      <c r="AF85" s="13" t="s">
        <v>151</v>
      </c>
    </row>
    <row r="86" spans="1:32" s="110" customFormat="1" x14ac:dyDescent="0.25">
      <c r="A86" s="37" t="s">
        <v>366</v>
      </c>
      <c r="B86" s="38" t="s">
        <v>367</v>
      </c>
      <c r="C86" s="39"/>
      <c r="D86" s="40"/>
      <c r="E86" s="40"/>
      <c r="F86" s="40"/>
      <c r="G86" s="40"/>
      <c r="H86" s="40"/>
      <c r="I86" s="40"/>
      <c r="J86" s="40"/>
      <c r="K86" s="40"/>
      <c r="L86" s="41"/>
      <c r="M86" s="122"/>
      <c r="N86" s="122"/>
      <c r="O86" s="122"/>
      <c r="P86" s="123"/>
      <c r="Q86" s="42"/>
      <c r="R86" s="42"/>
      <c r="S86" s="39"/>
      <c r="T86" s="43"/>
      <c r="U86" s="43"/>
      <c r="V86" s="73"/>
      <c r="W86" s="124"/>
      <c r="X86" s="125">
        <f t="shared" si="10"/>
        <v>0</v>
      </c>
      <c r="Y86" s="126"/>
      <c r="Z86" s="16" t="s">
        <v>368</v>
      </c>
      <c r="AA86" s="8"/>
      <c r="AC86" s="16" t="s">
        <v>334</v>
      </c>
      <c r="AD86" s="127">
        <v>1</v>
      </c>
      <c r="AE86" s="9" t="s">
        <v>369</v>
      </c>
      <c r="AF86" s="10" t="s">
        <v>370</v>
      </c>
    </row>
    <row r="87" spans="1:32" s="110" customFormat="1" ht="40.5" x14ac:dyDescent="0.25">
      <c r="A87" s="10" t="s">
        <v>330</v>
      </c>
      <c r="B87" s="11" t="s">
        <v>355</v>
      </c>
      <c r="C87" s="60">
        <f t="shared" si="6"/>
        <v>3</v>
      </c>
      <c r="D87" s="46">
        <v>2</v>
      </c>
      <c r="E87" s="30">
        <v>2</v>
      </c>
      <c r="F87" s="30">
        <v>2</v>
      </c>
      <c r="G87" s="30">
        <v>2</v>
      </c>
      <c r="H87" s="30">
        <v>2</v>
      </c>
      <c r="I87" s="31">
        <v>3</v>
      </c>
      <c r="J87" s="30">
        <v>3</v>
      </c>
      <c r="K87" s="50">
        <v>3</v>
      </c>
      <c r="L87" s="61">
        <f t="shared" si="7"/>
        <v>3</v>
      </c>
      <c r="M87" s="133">
        <v>3</v>
      </c>
      <c r="N87" s="134">
        <v>3</v>
      </c>
      <c r="O87" s="135">
        <v>1</v>
      </c>
      <c r="P87" s="131">
        <f t="shared" si="8"/>
        <v>2</v>
      </c>
      <c r="Q87" s="56">
        <v>2</v>
      </c>
      <c r="R87" s="59">
        <v>2</v>
      </c>
      <c r="S87" s="132">
        <f t="shared" si="11"/>
        <v>3</v>
      </c>
      <c r="T87" s="79">
        <v>3</v>
      </c>
      <c r="U87" s="80">
        <v>1</v>
      </c>
      <c r="V87" s="86">
        <v>2</v>
      </c>
      <c r="W87" s="125">
        <f t="shared" si="9"/>
        <v>36</v>
      </c>
      <c r="X87" s="126">
        <f t="shared" si="10"/>
        <v>19</v>
      </c>
      <c r="Y87" s="126"/>
      <c r="Z87" s="136" t="s">
        <v>371</v>
      </c>
      <c r="AA87" s="9" t="s">
        <v>355</v>
      </c>
      <c r="AC87" s="16" t="s">
        <v>337</v>
      </c>
      <c r="AD87" s="144">
        <v>1</v>
      </c>
      <c r="AE87" s="12" t="s">
        <v>372</v>
      </c>
      <c r="AF87" s="13" t="s">
        <v>373</v>
      </c>
    </row>
    <row r="88" spans="1:32" s="110" customFormat="1" ht="27" x14ac:dyDescent="0.25">
      <c r="A88" s="10" t="s">
        <v>334</v>
      </c>
      <c r="B88" s="11" t="s">
        <v>374</v>
      </c>
      <c r="C88" s="60">
        <f t="shared" si="6"/>
        <v>3</v>
      </c>
      <c r="D88" s="46">
        <v>2</v>
      </c>
      <c r="E88" s="30">
        <v>2</v>
      </c>
      <c r="F88" s="30">
        <v>3</v>
      </c>
      <c r="G88" s="30">
        <v>2</v>
      </c>
      <c r="H88" s="30">
        <v>1</v>
      </c>
      <c r="I88" s="31">
        <v>1</v>
      </c>
      <c r="J88" s="30">
        <v>3</v>
      </c>
      <c r="K88" s="50">
        <v>3</v>
      </c>
      <c r="L88" s="61">
        <f t="shared" si="7"/>
        <v>3</v>
      </c>
      <c r="M88" s="133">
        <v>3</v>
      </c>
      <c r="N88" s="134">
        <v>3</v>
      </c>
      <c r="O88" s="135">
        <v>1</v>
      </c>
      <c r="P88" s="131">
        <f t="shared" si="8"/>
        <v>2</v>
      </c>
      <c r="Q88" s="56">
        <v>2</v>
      </c>
      <c r="R88" s="59">
        <v>2</v>
      </c>
      <c r="S88" s="132">
        <f t="shared" si="11"/>
        <v>1</v>
      </c>
      <c r="T88" s="79">
        <v>1</v>
      </c>
      <c r="U88" s="80">
        <v>1</v>
      </c>
      <c r="V88" s="86">
        <v>0</v>
      </c>
      <c r="W88" s="125">
        <f t="shared" si="9"/>
        <v>30</v>
      </c>
      <c r="X88" s="126">
        <f t="shared" si="10"/>
        <v>17</v>
      </c>
      <c r="Y88" s="126"/>
      <c r="Z88" s="16" t="s">
        <v>375</v>
      </c>
      <c r="AA88" s="9" t="s">
        <v>374</v>
      </c>
      <c r="AC88" s="16" t="s">
        <v>341</v>
      </c>
      <c r="AD88" s="144">
        <v>1</v>
      </c>
      <c r="AE88" s="8" t="s">
        <v>376</v>
      </c>
      <c r="AF88" s="1" t="s">
        <v>377</v>
      </c>
    </row>
    <row r="89" spans="1:32" s="110" customFormat="1" x14ac:dyDescent="0.25">
      <c r="A89" s="10" t="s">
        <v>337</v>
      </c>
      <c r="B89" s="11" t="s">
        <v>378</v>
      </c>
      <c r="C89" s="60">
        <f t="shared" si="6"/>
        <v>3</v>
      </c>
      <c r="D89" s="46">
        <v>2</v>
      </c>
      <c r="E89" s="30">
        <v>2</v>
      </c>
      <c r="F89" s="30">
        <v>3</v>
      </c>
      <c r="G89" s="30">
        <v>2</v>
      </c>
      <c r="H89" s="30">
        <v>1</v>
      </c>
      <c r="I89" s="31">
        <v>3</v>
      </c>
      <c r="J89" s="30">
        <v>3</v>
      </c>
      <c r="K89" s="50">
        <v>3</v>
      </c>
      <c r="L89" s="61">
        <f t="shared" si="7"/>
        <v>3</v>
      </c>
      <c r="M89" s="133">
        <v>3</v>
      </c>
      <c r="N89" s="134">
        <v>3</v>
      </c>
      <c r="O89" s="135">
        <v>1</v>
      </c>
      <c r="P89" s="131">
        <f t="shared" si="8"/>
        <v>2</v>
      </c>
      <c r="Q89" s="56">
        <v>2</v>
      </c>
      <c r="R89" s="59">
        <v>2</v>
      </c>
      <c r="S89" s="132">
        <f t="shared" si="11"/>
        <v>1</v>
      </c>
      <c r="T89" s="79">
        <v>1</v>
      </c>
      <c r="U89" s="80">
        <v>1</v>
      </c>
      <c r="V89" s="86">
        <v>0</v>
      </c>
      <c r="W89" s="125">
        <f t="shared" si="9"/>
        <v>32</v>
      </c>
      <c r="X89" s="126">
        <f t="shared" si="10"/>
        <v>19</v>
      </c>
      <c r="Y89" s="126"/>
      <c r="Z89" s="136" t="s">
        <v>379</v>
      </c>
      <c r="AA89" s="9" t="s">
        <v>378</v>
      </c>
      <c r="AC89" s="16" t="s">
        <v>344</v>
      </c>
      <c r="AD89" s="144">
        <v>1</v>
      </c>
      <c r="AE89" s="8" t="s">
        <v>380</v>
      </c>
      <c r="AF89" s="1" t="s">
        <v>381</v>
      </c>
    </row>
    <row r="90" spans="1:32" s="110" customFormat="1" x14ac:dyDescent="0.25">
      <c r="A90" s="10" t="s">
        <v>341</v>
      </c>
      <c r="B90" s="11" t="s">
        <v>382</v>
      </c>
      <c r="C90" s="60">
        <f t="shared" si="6"/>
        <v>3</v>
      </c>
      <c r="D90" s="46">
        <v>2</v>
      </c>
      <c r="E90" s="30">
        <v>3</v>
      </c>
      <c r="F90" s="30">
        <v>3</v>
      </c>
      <c r="G90" s="30">
        <v>3</v>
      </c>
      <c r="H90" s="30">
        <v>1</v>
      </c>
      <c r="I90" s="31">
        <v>1</v>
      </c>
      <c r="J90" s="30">
        <v>3</v>
      </c>
      <c r="K90" s="50">
        <v>3</v>
      </c>
      <c r="L90" s="61">
        <f t="shared" si="7"/>
        <v>3</v>
      </c>
      <c r="M90" s="133">
        <v>1</v>
      </c>
      <c r="N90" s="134">
        <v>3</v>
      </c>
      <c r="O90" s="135">
        <v>1</v>
      </c>
      <c r="P90" s="131">
        <f t="shared" si="8"/>
        <v>2</v>
      </c>
      <c r="Q90" s="56">
        <v>2</v>
      </c>
      <c r="R90" s="59">
        <v>2</v>
      </c>
      <c r="S90" s="132">
        <f t="shared" si="11"/>
        <v>2</v>
      </c>
      <c r="T90" s="79">
        <v>2</v>
      </c>
      <c r="U90" s="80">
        <v>1</v>
      </c>
      <c r="V90" s="86">
        <v>0</v>
      </c>
      <c r="W90" s="125">
        <f t="shared" si="9"/>
        <v>31</v>
      </c>
      <c r="X90" s="126">
        <f t="shared" si="10"/>
        <v>19</v>
      </c>
      <c r="Y90" s="126"/>
      <c r="Z90" s="136" t="s">
        <v>383</v>
      </c>
      <c r="AA90" s="9" t="s">
        <v>382</v>
      </c>
      <c r="AC90" s="16" t="s">
        <v>348</v>
      </c>
      <c r="AD90" s="144">
        <v>1</v>
      </c>
      <c r="AE90" s="9" t="s">
        <v>384</v>
      </c>
      <c r="AF90" s="10" t="s">
        <v>385</v>
      </c>
    </row>
    <row r="91" spans="1:32" s="110" customFormat="1" ht="27" x14ac:dyDescent="0.25">
      <c r="A91" s="10" t="s">
        <v>344</v>
      </c>
      <c r="B91" s="11" t="s">
        <v>386</v>
      </c>
      <c r="C91" s="60">
        <f t="shared" si="6"/>
        <v>3</v>
      </c>
      <c r="D91" s="46">
        <v>2</v>
      </c>
      <c r="E91" s="30">
        <v>3</v>
      </c>
      <c r="F91" s="30">
        <v>3</v>
      </c>
      <c r="G91" s="30">
        <v>2</v>
      </c>
      <c r="H91" s="30">
        <v>1</v>
      </c>
      <c r="I91" s="31">
        <v>3</v>
      </c>
      <c r="J91" s="30">
        <v>3</v>
      </c>
      <c r="K91" s="50">
        <v>3</v>
      </c>
      <c r="L91" s="61">
        <f t="shared" si="7"/>
        <v>3</v>
      </c>
      <c r="M91" s="133">
        <v>3</v>
      </c>
      <c r="N91" s="134">
        <v>2</v>
      </c>
      <c r="O91" s="135">
        <v>1</v>
      </c>
      <c r="P91" s="131">
        <f t="shared" si="8"/>
        <v>2</v>
      </c>
      <c r="Q91" s="56">
        <v>2</v>
      </c>
      <c r="R91" s="59">
        <v>2</v>
      </c>
      <c r="S91" s="132">
        <f t="shared" si="11"/>
        <v>1</v>
      </c>
      <c r="T91" s="79">
        <v>1</v>
      </c>
      <c r="U91" s="80">
        <v>1</v>
      </c>
      <c r="V91" s="86">
        <v>0</v>
      </c>
      <c r="W91" s="125">
        <f t="shared" si="9"/>
        <v>32</v>
      </c>
      <c r="X91" s="126">
        <f t="shared" si="10"/>
        <v>20</v>
      </c>
      <c r="Y91" s="126"/>
      <c r="Z91" s="136" t="s">
        <v>387</v>
      </c>
      <c r="AA91" s="9" t="s">
        <v>386</v>
      </c>
      <c r="AC91" s="16" t="s">
        <v>350</v>
      </c>
      <c r="AD91" s="144">
        <v>1</v>
      </c>
      <c r="AE91" s="9" t="s">
        <v>388</v>
      </c>
      <c r="AF91" s="10" t="s">
        <v>389</v>
      </c>
    </row>
    <row r="92" spans="1:32" s="110" customFormat="1" x14ac:dyDescent="0.25">
      <c r="A92" s="10" t="s">
        <v>348</v>
      </c>
      <c r="B92" s="11" t="s">
        <v>390</v>
      </c>
      <c r="C92" s="60">
        <f t="shared" si="6"/>
        <v>3</v>
      </c>
      <c r="D92" s="46">
        <v>2</v>
      </c>
      <c r="E92" s="30">
        <v>2</v>
      </c>
      <c r="F92" s="30">
        <v>3</v>
      </c>
      <c r="G92" s="30">
        <v>2</v>
      </c>
      <c r="H92" s="30">
        <v>1</v>
      </c>
      <c r="I92" s="31">
        <v>3</v>
      </c>
      <c r="J92" s="30">
        <v>3</v>
      </c>
      <c r="K92" s="50">
        <v>3</v>
      </c>
      <c r="L92" s="61">
        <f t="shared" si="7"/>
        <v>2</v>
      </c>
      <c r="M92" s="133">
        <v>1</v>
      </c>
      <c r="N92" s="134">
        <v>2</v>
      </c>
      <c r="O92" s="135">
        <v>1</v>
      </c>
      <c r="P92" s="131">
        <f t="shared" si="8"/>
        <v>2</v>
      </c>
      <c r="Q92" s="56">
        <v>2</v>
      </c>
      <c r="R92" s="59">
        <v>2</v>
      </c>
      <c r="S92" s="132">
        <f t="shared" si="11"/>
        <v>1</v>
      </c>
      <c r="T92" s="79">
        <v>1</v>
      </c>
      <c r="U92" s="80">
        <v>1</v>
      </c>
      <c r="V92" s="86">
        <v>0</v>
      </c>
      <c r="W92" s="125">
        <f t="shared" si="9"/>
        <v>29</v>
      </c>
      <c r="X92" s="126">
        <f t="shared" si="10"/>
        <v>19</v>
      </c>
      <c r="Y92" s="126"/>
      <c r="Z92" s="136" t="s">
        <v>391</v>
      </c>
      <c r="AA92" s="9" t="s">
        <v>390</v>
      </c>
      <c r="AC92" s="16" t="s">
        <v>354</v>
      </c>
      <c r="AD92" s="144">
        <v>1</v>
      </c>
      <c r="AE92" s="9" t="s">
        <v>392</v>
      </c>
      <c r="AF92" s="10" t="s">
        <v>393</v>
      </c>
    </row>
    <row r="93" spans="1:32" s="110" customFormat="1" ht="27" x14ac:dyDescent="0.25">
      <c r="A93" s="10" t="s">
        <v>350</v>
      </c>
      <c r="B93" s="11" t="s">
        <v>394</v>
      </c>
      <c r="C93" s="60">
        <f t="shared" si="6"/>
        <v>3</v>
      </c>
      <c r="D93" s="46">
        <v>2</v>
      </c>
      <c r="E93" s="30">
        <v>3</v>
      </c>
      <c r="F93" s="30">
        <v>3</v>
      </c>
      <c r="G93" s="30">
        <v>1</v>
      </c>
      <c r="H93" s="30">
        <v>1</v>
      </c>
      <c r="I93" s="31">
        <v>1</v>
      </c>
      <c r="J93" s="30">
        <v>3</v>
      </c>
      <c r="K93" s="50">
        <v>3</v>
      </c>
      <c r="L93" s="61">
        <f t="shared" si="7"/>
        <v>3</v>
      </c>
      <c r="M93" s="133">
        <v>3</v>
      </c>
      <c r="N93" s="134">
        <v>2</v>
      </c>
      <c r="O93" s="135">
        <v>1</v>
      </c>
      <c r="P93" s="131">
        <f t="shared" si="8"/>
        <v>2</v>
      </c>
      <c r="Q93" s="56">
        <v>2</v>
      </c>
      <c r="R93" s="59">
        <v>2</v>
      </c>
      <c r="S93" s="132">
        <f t="shared" si="11"/>
        <v>1</v>
      </c>
      <c r="T93" s="79">
        <v>1</v>
      </c>
      <c r="U93" s="80">
        <v>1</v>
      </c>
      <c r="V93" s="86">
        <v>0</v>
      </c>
      <c r="W93" s="125">
        <f t="shared" si="9"/>
        <v>29</v>
      </c>
      <c r="X93" s="126">
        <f t="shared" si="10"/>
        <v>17</v>
      </c>
      <c r="Y93" s="126"/>
      <c r="Z93" s="136" t="s">
        <v>395</v>
      </c>
      <c r="AA93" s="9" t="s">
        <v>394</v>
      </c>
      <c r="AC93" s="16" t="s">
        <v>357</v>
      </c>
      <c r="AD93" s="144">
        <v>1</v>
      </c>
      <c r="AE93" s="12" t="s">
        <v>340</v>
      </c>
      <c r="AF93" s="13" t="s">
        <v>306</v>
      </c>
    </row>
    <row r="94" spans="1:32" s="110" customFormat="1" x14ac:dyDescent="0.25">
      <c r="A94" s="10" t="s">
        <v>354</v>
      </c>
      <c r="B94" s="11" t="s">
        <v>396</v>
      </c>
      <c r="C94" s="60">
        <f t="shared" si="6"/>
        <v>3</v>
      </c>
      <c r="D94" s="46">
        <v>1</v>
      </c>
      <c r="E94" s="30">
        <v>1</v>
      </c>
      <c r="F94" s="30">
        <v>1</v>
      </c>
      <c r="G94" s="30">
        <v>0</v>
      </c>
      <c r="H94" s="30">
        <v>0</v>
      </c>
      <c r="I94" s="31">
        <v>1</v>
      </c>
      <c r="J94" s="30">
        <v>3</v>
      </c>
      <c r="K94" s="50">
        <v>1</v>
      </c>
      <c r="L94" s="61">
        <f t="shared" si="7"/>
        <v>3</v>
      </c>
      <c r="M94" s="133">
        <v>3</v>
      </c>
      <c r="N94" s="134">
        <v>2</v>
      </c>
      <c r="O94" s="135">
        <v>1</v>
      </c>
      <c r="P94" s="131">
        <f t="shared" si="8"/>
        <v>2</v>
      </c>
      <c r="Q94" s="56">
        <v>2</v>
      </c>
      <c r="R94" s="59">
        <v>2</v>
      </c>
      <c r="S94" s="132">
        <f t="shared" si="11"/>
        <v>1</v>
      </c>
      <c r="T94" s="79">
        <v>1</v>
      </c>
      <c r="U94" s="80">
        <v>1</v>
      </c>
      <c r="V94" s="86">
        <v>0</v>
      </c>
      <c r="W94" s="125">
        <f t="shared" si="9"/>
        <v>20</v>
      </c>
      <c r="X94" s="126">
        <f t="shared" si="10"/>
        <v>8</v>
      </c>
      <c r="Y94" s="126"/>
      <c r="Z94" s="136" t="s">
        <v>397</v>
      </c>
      <c r="AA94" s="9" t="s">
        <v>396</v>
      </c>
      <c r="AC94" s="16" t="s">
        <v>361</v>
      </c>
      <c r="AD94" s="144">
        <v>1</v>
      </c>
      <c r="AE94" s="12" t="s">
        <v>398</v>
      </c>
      <c r="AF94" s="13" t="s">
        <v>399</v>
      </c>
    </row>
    <row r="95" spans="1:32" s="110" customFormat="1" ht="27.75" thickBot="1" x14ac:dyDescent="0.3">
      <c r="A95" s="10" t="s">
        <v>357</v>
      </c>
      <c r="B95" s="11" t="s">
        <v>400</v>
      </c>
      <c r="C95" s="60">
        <f t="shared" si="6"/>
        <v>3</v>
      </c>
      <c r="D95" s="46">
        <v>2</v>
      </c>
      <c r="E95" s="30">
        <v>2</v>
      </c>
      <c r="F95" s="30">
        <v>3</v>
      </c>
      <c r="G95" s="30">
        <v>2</v>
      </c>
      <c r="H95" s="30">
        <v>1</v>
      </c>
      <c r="I95" s="31">
        <v>3</v>
      </c>
      <c r="J95" s="30">
        <v>3</v>
      </c>
      <c r="K95" s="50">
        <v>3</v>
      </c>
      <c r="L95" s="61">
        <f t="shared" si="7"/>
        <v>3</v>
      </c>
      <c r="M95" s="133">
        <v>3</v>
      </c>
      <c r="N95" s="134">
        <v>2</v>
      </c>
      <c r="O95" s="135">
        <v>1</v>
      </c>
      <c r="P95" s="131">
        <f t="shared" si="8"/>
        <v>2</v>
      </c>
      <c r="Q95" s="56">
        <v>2</v>
      </c>
      <c r="R95" s="59">
        <v>2</v>
      </c>
      <c r="S95" s="132">
        <f t="shared" si="11"/>
        <v>1</v>
      </c>
      <c r="T95" s="79">
        <v>1</v>
      </c>
      <c r="U95" s="80">
        <v>1</v>
      </c>
      <c r="V95" s="86">
        <v>0</v>
      </c>
      <c r="W95" s="125">
        <f t="shared" si="9"/>
        <v>31</v>
      </c>
      <c r="X95" s="126">
        <f t="shared" si="10"/>
        <v>19</v>
      </c>
      <c r="Y95" s="126"/>
      <c r="Z95" s="136" t="s">
        <v>401</v>
      </c>
      <c r="AA95" s="9" t="s">
        <v>400</v>
      </c>
      <c r="AC95" s="16" t="s">
        <v>365</v>
      </c>
      <c r="AD95" s="144">
        <v>1</v>
      </c>
      <c r="AE95" s="12" t="s">
        <v>402</v>
      </c>
      <c r="AF95" s="13" t="s">
        <v>403</v>
      </c>
    </row>
    <row r="96" spans="1:32" s="110" customFormat="1" ht="27.75" thickBot="1" x14ac:dyDescent="0.3">
      <c r="A96" s="10" t="s">
        <v>361</v>
      </c>
      <c r="B96" s="11" t="s">
        <v>404</v>
      </c>
      <c r="C96" s="60">
        <f t="shared" si="6"/>
        <v>3</v>
      </c>
      <c r="D96" s="46">
        <v>2</v>
      </c>
      <c r="E96" s="30">
        <v>2</v>
      </c>
      <c r="F96" s="30">
        <v>1</v>
      </c>
      <c r="G96" s="30">
        <v>0</v>
      </c>
      <c r="H96" s="30">
        <v>1</v>
      </c>
      <c r="I96" s="31">
        <v>1</v>
      </c>
      <c r="J96" s="30">
        <v>3</v>
      </c>
      <c r="K96" s="50">
        <v>2</v>
      </c>
      <c r="L96" s="61">
        <f t="shared" si="7"/>
        <v>2</v>
      </c>
      <c r="M96" s="133">
        <v>0</v>
      </c>
      <c r="N96" s="134">
        <v>2</v>
      </c>
      <c r="O96" s="135">
        <v>1</v>
      </c>
      <c r="P96" s="131">
        <f t="shared" si="8"/>
        <v>2</v>
      </c>
      <c r="Q96" s="56">
        <v>2</v>
      </c>
      <c r="R96" s="59">
        <v>2</v>
      </c>
      <c r="S96" s="132">
        <f t="shared" si="11"/>
        <v>1</v>
      </c>
      <c r="T96" s="79">
        <v>1</v>
      </c>
      <c r="U96" s="80">
        <v>1</v>
      </c>
      <c r="V96" s="86">
        <v>0</v>
      </c>
      <c r="W96" s="125">
        <f t="shared" si="9"/>
        <v>21</v>
      </c>
      <c r="X96" s="126">
        <f t="shared" si="10"/>
        <v>12</v>
      </c>
      <c r="Y96" s="137"/>
      <c r="Z96" s="149" t="s">
        <v>405</v>
      </c>
      <c r="AA96" s="9" t="s">
        <v>404</v>
      </c>
      <c r="AC96" s="136" t="s">
        <v>368</v>
      </c>
      <c r="AD96" s="144">
        <v>1</v>
      </c>
      <c r="AE96" s="9" t="s">
        <v>406</v>
      </c>
      <c r="AF96" s="10" t="s">
        <v>407</v>
      </c>
    </row>
    <row r="97" spans="1:32" s="110" customFormat="1" x14ac:dyDescent="0.25">
      <c r="A97" s="10" t="s">
        <v>365</v>
      </c>
      <c r="B97" s="11" t="s">
        <v>408</v>
      </c>
      <c r="C97" s="60">
        <f t="shared" si="6"/>
        <v>2</v>
      </c>
      <c r="D97" s="46">
        <v>2</v>
      </c>
      <c r="E97" s="30">
        <v>2</v>
      </c>
      <c r="F97" s="30">
        <v>2</v>
      </c>
      <c r="G97" s="30" t="s">
        <v>65</v>
      </c>
      <c r="H97" s="30">
        <v>1</v>
      </c>
      <c r="I97" s="31">
        <v>1</v>
      </c>
      <c r="J97" s="30">
        <v>2</v>
      </c>
      <c r="K97" s="50">
        <v>1</v>
      </c>
      <c r="L97" s="61">
        <f t="shared" si="7"/>
        <v>2</v>
      </c>
      <c r="M97" s="133">
        <v>0</v>
      </c>
      <c r="N97" s="134">
        <v>2</v>
      </c>
      <c r="O97" s="135">
        <v>1</v>
      </c>
      <c r="P97" s="131">
        <f t="shared" si="8"/>
        <v>2</v>
      </c>
      <c r="Q97" s="56">
        <v>2</v>
      </c>
      <c r="R97" s="59">
        <v>2</v>
      </c>
      <c r="S97" s="132">
        <f t="shared" si="11"/>
        <v>2</v>
      </c>
      <c r="T97" s="79">
        <v>2</v>
      </c>
      <c r="U97" s="80">
        <v>1</v>
      </c>
      <c r="V97" s="86">
        <v>0</v>
      </c>
      <c r="W97" s="125">
        <f t="shared" si="9"/>
        <v>21</v>
      </c>
      <c r="X97" s="126">
        <f t="shared" si="10"/>
        <v>11</v>
      </c>
      <c r="Y97" s="126"/>
      <c r="Z97" s="150" t="s">
        <v>409</v>
      </c>
      <c r="AA97" s="9" t="s">
        <v>408</v>
      </c>
      <c r="AC97" s="136" t="s">
        <v>371</v>
      </c>
      <c r="AD97" s="144">
        <v>1</v>
      </c>
      <c r="AE97" s="9" t="s">
        <v>410</v>
      </c>
      <c r="AF97" s="10" t="s">
        <v>411</v>
      </c>
    </row>
    <row r="98" spans="1:32" s="110" customFormat="1" ht="15.75" thickBot="1" x14ac:dyDescent="0.3">
      <c r="A98" s="13" t="s">
        <v>368</v>
      </c>
      <c r="B98" s="14" t="s">
        <v>412</v>
      </c>
      <c r="C98" s="60">
        <f t="shared" si="6"/>
        <v>3</v>
      </c>
      <c r="D98" s="46">
        <v>2</v>
      </c>
      <c r="E98" s="30">
        <v>2</v>
      </c>
      <c r="F98" s="30">
        <v>3</v>
      </c>
      <c r="G98" s="30">
        <v>0</v>
      </c>
      <c r="H98" s="30">
        <v>2</v>
      </c>
      <c r="I98" s="31">
        <v>1</v>
      </c>
      <c r="J98" s="30">
        <v>3</v>
      </c>
      <c r="K98" s="50">
        <v>3</v>
      </c>
      <c r="L98" s="61">
        <f t="shared" si="7"/>
        <v>2</v>
      </c>
      <c r="M98" s="133">
        <v>0</v>
      </c>
      <c r="N98" s="134">
        <v>2</v>
      </c>
      <c r="O98" s="135">
        <v>1</v>
      </c>
      <c r="P98" s="131">
        <f t="shared" si="8"/>
        <v>2</v>
      </c>
      <c r="Q98" s="56">
        <v>2</v>
      </c>
      <c r="R98" s="59">
        <v>2</v>
      </c>
      <c r="S98" s="132">
        <f t="shared" si="11"/>
        <v>1</v>
      </c>
      <c r="T98" s="79">
        <v>1</v>
      </c>
      <c r="U98" s="80">
        <v>1</v>
      </c>
      <c r="V98" s="86">
        <v>0</v>
      </c>
      <c r="W98" s="125">
        <f t="shared" si="9"/>
        <v>25</v>
      </c>
      <c r="X98" s="126">
        <f t="shared" si="10"/>
        <v>16</v>
      </c>
      <c r="Y98" s="126"/>
      <c r="Z98" s="16" t="s">
        <v>263</v>
      </c>
      <c r="AA98" s="12" t="s">
        <v>412</v>
      </c>
      <c r="AC98" s="16" t="s">
        <v>375</v>
      </c>
      <c r="AD98" s="127"/>
      <c r="AE98" s="9" t="s">
        <v>255</v>
      </c>
      <c r="AF98" s="10" t="s">
        <v>226</v>
      </c>
    </row>
    <row r="99" spans="1:32" s="110" customFormat="1" ht="27.75" thickBot="1" x14ac:dyDescent="0.3">
      <c r="A99" s="13" t="s">
        <v>371</v>
      </c>
      <c r="B99" s="14" t="s">
        <v>413</v>
      </c>
      <c r="C99" s="60">
        <f t="shared" si="6"/>
        <v>3</v>
      </c>
      <c r="D99" s="46">
        <v>2</v>
      </c>
      <c r="E99" s="30">
        <v>1</v>
      </c>
      <c r="F99" s="30" t="s">
        <v>65</v>
      </c>
      <c r="G99" s="30" t="s">
        <v>65</v>
      </c>
      <c r="H99" s="30">
        <v>2</v>
      </c>
      <c r="I99" s="31">
        <v>3</v>
      </c>
      <c r="J99" s="30">
        <v>2</v>
      </c>
      <c r="K99" s="50">
        <v>3</v>
      </c>
      <c r="L99" s="61">
        <f t="shared" si="7"/>
        <v>2</v>
      </c>
      <c r="M99" s="133">
        <v>0</v>
      </c>
      <c r="N99" s="134">
        <v>2</v>
      </c>
      <c r="O99" s="135">
        <v>1</v>
      </c>
      <c r="P99" s="131">
        <f t="shared" si="8"/>
        <v>2</v>
      </c>
      <c r="Q99" s="56">
        <v>2</v>
      </c>
      <c r="R99" s="59">
        <v>2</v>
      </c>
      <c r="S99" s="132">
        <f t="shared" si="11"/>
        <v>1</v>
      </c>
      <c r="T99" s="79">
        <v>1</v>
      </c>
      <c r="U99" s="80">
        <v>1</v>
      </c>
      <c r="V99" s="86">
        <v>0</v>
      </c>
      <c r="W99" s="125">
        <f t="shared" si="9"/>
        <v>22</v>
      </c>
      <c r="X99" s="126">
        <f t="shared" si="10"/>
        <v>13</v>
      </c>
      <c r="Y99" s="126"/>
      <c r="Z99" s="16" t="s">
        <v>414</v>
      </c>
      <c r="AA99" s="12" t="s">
        <v>413</v>
      </c>
      <c r="AC99" s="120"/>
      <c r="AD99" s="121"/>
      <c r="AE99" s="9" t="s">
        <v>382</v>
      </c>
      <c r="AF99" s="10" t="s">
        <v>341</v>
      </c>
    </row>
    <row r="100" spans="1:32" s="110" customFormat="1" ht="40.5" x14ac:dyDescent="0.25">
      <c r="A100" s="10" t="s">
        <v>375</v>
      </c>
      <c r="B100" s="11" t="s">
        <v>415</v>
      </c>
      <c r="C100" s="60">
        <f t="shared" si="6"/>
        <v>3</v>
      </c>
      <c r="D100" s="46">
        <v>1.769230769</v>
      </c>
      <c r="E100" s="30">
        <v>2</v>
      </c>
      <c r="F100" s="30">
        <v>3</v>
      </c>
      <c r="G100" s="30">
        <v>1</v>
      </c>
      <c r="H100" s="30">
        <v>1</v>
      </c>
      <c r="I100" s="30">
        <v>2</v>
      </c>
      <c r="J100" s="30">
        <v>2.9166666669999999</v>
      </c>
      <c r="K100" s="50">
        <v>3</v>
      </c>
      <c r="L100" s="61">
        <f t="shared" si="7"/>
        <v>2</v>
      </c>
      <c r="M100" s="133">
        <v>2</v>
      </c>
      <c r="N100" s="134">
        <v>2</v>
      </c>
      <c r="O100" s="135">
        <v>1</v>
      </c>
      <c r="P100" s="131">
        <f t="shared" si="8"/>
        <v>2</v>
      </c>
      <c r="Q100" s="56">
        <v>2</v>
      </c>
      <c r="R100" s="59">
        <v>2</v>
      </c>
      <c r="S100" s="132">
        <f t="shared" si="11"/>
        <v>1</v>
      </c>
      <c r="T100" s="79">
        <v>1</v>
      </c>
      <c r="U100" s="80">
        <v>1</v>
      </c>
      <c r="V100" s="86">
        <v>0</v>
      </c>
      <c r="W100" s="125">
        <f t="shared" si="9"/>
        <v>27.685897435999998</v>
      </c>
      <c r="X100" s="126">
        <f t="shared" si="10"/>
        <v>16.685897435999998</v>
      </c>
      <c r="Y100" s="126"/>
      <c r="Z100" s="16" t="s">
        <v>416</v>
      </c>
      <c r="AA100" s="9" t="s">
        <v>415</v>
      </c>
      <c r="AC100" s="150" t="s">
        <v>379</v>
      </c>
      <c r="AD100" s="144">
        <v>1</v>
      </c>
      <c r="AE100" s="12" t="s">
        <v>417</v>
      </c>
      <c r="AF100" s="13" t="s">
        <v>418</v>
      </c>
    </row>
    <row r="101" spans="1:32" s="110" customFormat="1" x14ac:dyDescent="0.25">
      <c r="A101" s="37" t="s">
        <v>419</v>
      </c>
      <c r="B101" s="38" t="s">
        <v>420</v>
      </c>
      <c r="C101" s="39"/>
      <c r="D101" s="40"/>
      <c r="E101" s="40"/>
      <c r="F101" s="40"/>
      <c r="G101" s="40"/>
      <c r="H101" s="40"/>
      <c r="I101" s="40"/>
      <c r="J101" s="40"/>
      <c r="K101" s="40"/>
      <c r="L101" s="41"/>
      <c r="M101" s="122"/>
      <c r="N101" s="122"/>
      <c r="O101" s="122"/>
      <c r="P101" s="123"/>
      <c r="Q101" s="42"/>
      <c r="R101" s="42"/>
      <c r="S101" s="39"/>
      <c r="T101" s="43"/>
      <c r="U101" s="43"/>
      <c r="V101" s="73"/>
      <c r="W101" s="124"/>
      <c r="X101" s="125">
        <f t="shared" si="10"/>
        <v>0</v>
      </c>
      <c r="Y101" s="126"/>
      <c r="Z101" s="16" t="s">
        <v>421</v>
      </c>
      <c r="AA101" s="8"/>
      <c r="AC101" s="16" t="s">
        <v>383</v>
      </c>
      <c r="AD101" s="127">
        <v>1</v>
      </c>
      <c r="AE101" s="9" t="s">
        <v>221</v>
      </c>
      <c r="AF101" s="10" t="s">
        <v>192</v>
      </c>
    </row>
    <row r="102" spans="1:32" s="110" customFormat="1" ht="27" x14ac:dyDescent="0.25">
      <c r="A102" s="13" t="s">
        <v>379</v>
      </c>
      <c r="B102" s="14" t="s">
        <v>422</v>
      </c>
      <c r="C102" s="60">
        <f t="shared" si="6"/>
        <v>3</v>
      </c>
      <c r="D102" s="46">
        <v>1</v>
      </c>
      <c r="E102" s="30">
        <v>1</v>
      </c>
      <c r="F102" s="30">
        <v>1</v>
      </c>
      <c r="G102" s="30">
        <v>2</v>
      </c>
      <c r="H102" s="30">
        <v>2</v>
      </c>
      <c r="I102" s="31">
        <v>3</v>
      </c>
      <c r="J102" s="30">
        <v>3</v>
      </c>
      <c r="K102" s="50">
        <v>2</v>
      </c>
      <c r="L102" s="61">
        <f t="shared" si="7"/>
        <v>2</v>
      </c>
      <c r="M102" s="133">
        <v>1</v>
      </c>
      <c r="N102" s="134">
        <v>2</v>
      </c>
      <c r="O102" s="135">
        <v>1</v>
      </c>
      <c r="P102" s="131">
        <f t="shared" si="8"/>
        <v>3</v>
      </c>
      <c r="Q102" s="56">
        <v>3</v>
      </c>
      <c r="R102" s="59">
        <v>2</v>
      </c>
      <c r="S102" s="132">
        <f t="shared" si="11"/>
        <v>3</v>
      </c>
      <c r="T102" s="79">
        <v>2</v>
      </c>
      <c r="U102" s="80">
        <v>1</v>
      </c>
      <c r="V102" s="86">
        <v>3</v>
      </c>
      <c r="W102" s="125">
        <f t="shared" si="9"/>
        <v>30</v>
      </c>
      <c r="X102" s="126">
        <f t="shared" si="10"/>
        <v>15</v>
      </c>
      <c r="Y102" s="126"/>
      <c r="Z102" s="16" t="s">
        <v>423</v>
      </c>
      <c r="AA102" s="12" t="s">
        <v>422</v>
      </c>
      <c r="AC102" s="136" t="s">
        <v>387</v>
      </c>
      <c r="AD102" s="127">
        <v>3</v>
      </c>
      <c r="AE102" s="9" t="s">
        <v>249</v>
      </c>
      <c r="AF102" s="10" t="s">
        <v>218</v>
      </c>
    </row>
    <row r="103" spans="1:32" s="110" customFormat="1" x14ac:dyDescent="0.25">
      <c r="A103" s="13" t="s">
        <v>383</v>
      </c>
      <c r="B103" s="14" t="s">
        <v>424</v>
      </c>
      <c r="C103" s="60">
        <f t="shared" si="6"/>
        <v>3</v>
      </c>
      <c r="D103" s="46">
        <v>3</v>
      </c>
      <c r="E103" s="30">
        <v>2</v>
      </c>
      <c r="F103" s="30">
        <v>2</v>
      </c>
      <c r="G103" s="30">
        <v>2</v>
      </c>
      <c r="H103" s="30">
        <v>2</v>
      </c>
      <c r="I103" s="31">
        <v>3</v>
      </c>
      <c r="J103" s="30">
        <v>3</v>
      </c>
      <c r="K103" s="50">
        <v>2</v>
      </c>
      <c r="L103" s="61">
        <f t="shared" si="7"/>
        <v>1</v>
      </c>
      <c r="M103" s="133">
        <v>1</v>
      </c>
      <c r="N103" s="134">
        <v>1</v>
      </c>
      <c r="O103" s="135">
        <v>1</v>
      </c>
      <c r="P103" s="131">
        <f t="shared" si="8"/>
        <v>3</v>
      </c>
      <c r="Q103" s="56">
        <v>3</v>
      </c>
      <c r="R103" s="59">
        <v>2</v>
      </c>
      <c r="S103" s="132">
        <f t="shared" si="11"/>
        <v>3</v>
      </c>
      <c r="T103" s="79">
        <v>3</v>
      </c>
      <c r="U103" s="80">
        <v>1</v>
      </c>
      <c r="V103" s="86">
        <v>0</v>
      </c>
      <c r="W103" s="125">
        <f t="shared" si="9"/>
        <v>31</v>
      </c>
      <c r="X103" s="126">
        <f t="shared" si="10"/>
        <v>19</v>
      </c>
      <c r="Y103" s="126"/>
      <c r="Z103" s="16" t="s">
        <v>425</v>
      </c>
      <c r="AA103" s="12" t="s">
        <v>424</v>
      </c>
      <c r="AC103" s="136" t="s">
        <v>391</v>
      </c>
      <c r="AD103" s="127">
        <v>1</v>
      </c>
      <c r="AE103" s="9" t="s">
        <v>426</v>
      </c>
      <c r="AF103" s="10" t="s">
        <v>427</v>
      </c>
    </row>
    <row r="104" spans="1:32" s="110" customFormat="1" ht="27" x14ac:dyDescent="0.25">
      <c r="A104" s="13" t="s">
        <v>387</v>
      </c>
      <c r="B104" s="14" t="s">
        <v>428</v>
      </c>
      <c r="C104" s="60">
        <f t="shared" si="6"/>
        <v>3</v>
      </c>
      <c r="D104" s="46">
        <v>1</v>
      </c>
      <c r="E104" s="30">
        <v>1</v>
      </c>
      <c r="F104" s="30">
        <v>0</v>
      </c>
      <c r="G104" s="30">
        <v>0</v>
      </c>
      <c r="H104" s="30">
        <v>0</v>
      </c>
      <c r="I104" s="31">
        <v>1</v>
      </c>
      <c r="J104" s="30">
        <v>3</v>
      </c>
      <c r="K104" s="50">
        <v>2</v>
      </c>
      <c r="L104" s="61">
        <f t="shared" si="7"/>
        <v>1</v>
      </c>
      <c r="M104" s="133">
        <v>1</v>
      </c>
      <c r="N104" s="134">
        <v>1</v>
      </c>
      <c r="O104" s="135">
        <v>3</v>
      </c>
      <c r="P104" s="131">
        <f t="shared" si="8"/>
        <v>3</v>
      </c>
      <c r="Q104" s="56">
        <v>3</v>
      </c>
      <c r="R104" s="59">
        <v>2</v>
      </c>
      <c r="S104" s="132">
        <f t="shared" si="11"/>
        <v>3</v>
      </c>
      <c r="T104" s="79">
        <v>2</v>
      </c>
      <c r="U104" s="80">
        <v>1</v>
      </c>
      <c r="V104" s="86">
        <v>3</v>
      </c>
      <c r="W104" s="125">
        <f t="shared" si="9"/>
        <v>24</v>
      </c>
      <c r="X104" s="126">
        <f t="shared" si="10"/>
        <v>8</v>
      </c>
      <c r="Y104" s="126"/>
      <c r="Z104" s="16" t="s">
        <v>359</v>
      </c>
      <c r="AA104" s="12" t="s">
        <v>428</v>
      </c>
      <c r="AC104" s="136" t="s">
        <v>395</v>
      </c>
      <c r="AD104" s="127">
        <v>1</v>
      </c>
      <c r="AE104" s="9" t="s">
        <v>400</v>
      </c>
      <c r="AF104" s="10" t="s">
        <v>357</v>
      </c>
    </row>
    <row r="105" spans="1:32" s="110" customFormat="1" ht="27.75" thickBot="1" x14ac:dyDescent="0.3">
      <c r="A105" s="13" t="s">
        <v>391</v>
      </c>
      <c r="B105" s="14" t="s">
        <v>429</v>
      </c>
      <c r="C105" s="60">
        <f t="shared" si="6"/>
        <v>2</v>
      </c>
      <c r="D105" s="46">
        <v>1</v>
      </c>
      <c r="E105" s="30">
        <v>1</v>
      </c>
      <c r="F105" s="30">
        <v>0</v>
      </c>
      <c r="G105" s="30">
        <v>0</v>
      </c>
      <c r="H105" s="30">
        <v>1</v>
      </c>
      <c r="I105" s="31">
        <v>1</v>
      </c>
      <c r="J105" s="30">
        <v>2</v>
      </c>
      <c r="K105" s="50">
        <v>2</v>
      </c>
      <c r="L105" s="61">
        <f t="shared" si="7"/>
        <v>2</v>
      </c>
      <c r="M105" s="133">
        <v>1</v>
      </c>
      <c r="N105" s="134">
        <v>2</v>
      </c>
      <c r="O105" s="135">
        <v>1</v>
      </c>
      <c r="P105" s="131">
        <f t="shared" si="8"/>
        <v>1</v>
      </c>
      <c r="Q105" s="56">
        <v>1</v>
      </c>
      <c r="R105" s="59">
        <v>1</v>
      </c>
      <c r="S105" s="132">
        <f t="shared" si="11"/>
        <v>2</v>
      </c>
      <c r="T105" s="79">
        <v>2</v>
      </c>
      <c r="U105" s="80">
        <v>1</v>
      </c>
      <c r="V105" s="86">
        <v>0</v>
      </c>
      <c r="W105" s="125">
        <f t="shared" si="9"/>
        <v>17</v>
      </c>
      <c r="X105" s="126">
        <f t="shared" si="10"/>
        <v>8</v>
      </c>
      <c r="Y105" s="137"/>
      <c r="Z105" s="147" t="s">
        <v>430</v>
      </c>
      <c r="AA105" s="12" t="s">
        <v>429</v>
      </c>
      <c r="AC105" s="136" t="s">
        <v>397</v>
      </c>
      <c r="AD105" s="127">
        <v>1</v>
      </c>
      <c r="AE105" s="9" t="s">
        <v>378</v>
      </c>
      <c r="AF105" s="10" t="s">
        <v>337</v>
      </c>
    </row>
    <row r="106" spans="1:32" s="110" customFormat="1" ht="27.75" thickBot="1" x14ac:dyDescent="0.3">
      <c r="A106" s="13" t="s">
        <v>395</v>
      </c>
      <c r="B106" s="14" t="s">
        <v>431</v>
      </c>
      <c r="C106" s="60">
        <f t="shared" si="6"/>
        <v>2</v>
      </c>
      <c r="D106" s="46">
        <v>1</v>
      </c>
      <c r="E106" s="30">
        <v>1</v>
      </c>
      <c r="F106" s="30">
        <v>0</v>
      </c>
      <c r="G106" s="30" t="s">
        <v>65</v>
      </c>
      <c r="H106" s="30">
        <v>0</v>
      </c>
      <c r="I106" s="31">
        <v>1</v>
      </c>
      <c r="J106" s="30">
        <v>2</v>
      </c>
      <c r="K106" s="50">
        <v>1</v>
      </c>
      <c r="L106" s="61">
        <f t="shared" si="7"/>
        <v>3</v>
      </c>
      <c r="M106" s="133">
        <v>3</v>
      </c>
      <c r="N106" s="134">
        <v>3</v>
      </c>
      <c r="O106" s="135">
        <v>1</v>
      </c>
      <c r="P106" s="131">
        <f t="shared" si="8"/>
        <v>3</v>
      </c>
      <c r="Q106" s="56">
        <v>3</v>
      </c>
      <c r="R106" s="59">
        <v>2</v>
      </c>
      <c r="S106" s="132">
        <f t="shared" si="11"/>
        <v>2</v>
      </c>
      <c r="T106" s="79">
        <v>2</v>
      </c>
      <c r="U106" s="80">
        <v>1</v>
      </c>
      <c r="V106" s="86">
        <v>0</v>
      </c>
      <c r="W106" s="125">
        <f t="shared" si="9"/>
        <v>21</v>
      </c>
      <c r="X106" s="126">
        <f t="shared" si="10"/>
        <v>6</v>
      </c>
      <c r="Y106" s="137"/>
      <c r="Z106" s="138" t="s">
        <v>432</v>
      </c>
      <c r="AA106" s="12" t="s">
        <v>431</v>
      </c>
      <c r="AC106" s="136" t="s">
        <v>401</v>
      </c>
      <c r="AD106" s="127">
        <v>1</v>
      </c>
      <c r="AE106" s="12" t="s">
        <v>433</v>
      </c>
      <c r="AF106" s="13" t="s">
        <v>434</v>
      </c>
    </row>
    <row r="107" spans="1:32" s="110" customFormat="1" x14ac:dyDescent="0.25">
      <c r="A107" s="13" t="s">
        <v>397</v>
      </c>
      <c r="B107" s="14" t="s">
        <v>435</v>
      </c>
      <c r="C107" s="60">
        <f t="shared" si="6"/>
        <v>3</v>
      </c>
      <c r="D107" s="46">
        <v>2</v>
      </c>
      <c r="E107" s="30">
        <v>3</v>
      </c>
      <c r="F107" s="30">
        <v>2</v>
      </c>
      <c r="G107" s="30">
        <v>2</v>
      </c>
      <c r="H107" s="30">
        <v>0</v>
      </c>
      <c r="I107" s="31">
        <v>1</v>
      </c>
      <c r="J107" s="30">
        <v>3</v>
      </c>
      <c r="K107" s="50">
        <v>3</v>
      </c>
      <c r="L107" s="61">
        <f t="shared" si="7"/>
        <v>1</v>
      </c>
      <c r="M107" s="133">
        <v>1</v>
      </c>
      <c r="N107" s="134">
        <v>1</v>
      </c>
      <c r="O107" s="135">
        <v>1</v>
      </c>
      <c r="P107" s="131">
        <f t="shared" si="8"/>
        <v>3</v>
      </c>
      <c r="Q107" s="56">
        <v>3</v>
      </c>
      <c r="R107" s="59">
        <v>2</v>
      </c>
      <c r="S107" s="132">
        <f t="shared" si="11"/>
        <v>3</v>
      </c>
      <c r="T107" s="79">
        <v>1</v>
      </c>
      <c r="U107" s="80">
        <v>3</v>
      </c>
      <c r="V107" s="86">
        <v>0</v>
      </c>
      <c r="W107" s="125">
        <f t="shared" si="9"/>
        <v>28</v>
      </c>
      <c r="X107" s="126">
        <f t="shared" si="10"/>
        <v>16</v>
      </c>
      <c r="Y107" s="126"/>
      <c r="Z107" s="83" t="s">
        <v>436</v>
      </c>
      <c r="AA107" s="12" t="s">
        <v>435</v>
      </c>
      <c r="AC107" s="136" t="s">
        <v>405</v>
      </c>
      <c r="AD107" s="127">
        <v>1</v>
      </c>
      <c r="AE107" s="9" t="s">
        <v>396</v>
      </c>
      <c r="AF107" s="10" t="s">
        <v>354</v>
      </c>
    </row>
    <row r="108" spans="1:32" s="110" customFormat="1" ht="27.75" thickBot="1" x14ac:dyDescent="0.3">
      <c r="A108" s="13" t="s">
        <v>401</v>
      </c>
      <c r="B108" s="14" t="s">
        <v>437</v>
      </c>
      <c r="C108" s="60">
        <f t="shared" si="6"/>
        <v>1</v>
      </c>
      <c r="D108" s="46">
        <v>1</v>
      </c>
      <c r="E108" s="30">
        <v>0</v>
      </c>
      <c r="F108" s="30">
        <v>0</v>
      </c>
      <c r="G108" s="30">
        <v>0</v>
      </c>
      <c r="H108" s="30">
        <v>0</v>
      </c>
      <c r="I108" s="31">
        <v>0</v>
      </c>
      <c r="J108" s="30">
        <v>0</v>
      </c>
      <c r="K108" s="50">
        <v>1</v>
      </c>
      <c r="L108" s="61">
        <f t="shared" si="7"/>
        <v>2</v>
      </c>
      <c r="M108" s="133">
        <v>1</v>
      </c>
      <c r="N108" s="134">
        <v>2</v>
      </c>
      <c r="O108" s="135">
        <v>1</v>
      </c>
      <c r="P108" s="131">
        <f t="shared" si="8"/>
        <v>1</v>
      </c>
      <c r="Q108" s="56">
        <v>1</v>
      </c>
      <c r="R108" s="59">
        <v>1</v>
      </c>
      <c r="S108" s="132">
        <f t="shared" si="11"/>
        <v>2</v>
      </c>
      <c r="T108" s="79">
        <v>1</v>
      </c>
      <c r="U108" s="80">
        <v>2</v>
      </c>
      <c r="V108" s="86">
        <v>0</v>
      </c>
      <c r="W108" s="125">
        <f t="shared" si="9"/>
        <v>11</v>
      </c>
      <c r="X108" s="126">
        <f t="shared" si="10"/>
        <v>2</v>
      </c>
      <c r="Y108" s="126"/>
      <c r="Z108" s="16" t="s">
        <v>438</v>
      </c>
      <c r="AA108" s="12" t="s">
        <v>437</v>
      </c>
      <c r="AC108" s="151" t="s">
        <v>409</v>
      </c>
      <c r="AD108" s="148"/>
      <c r="AE108" s="9" t="s">
        <v>390</v>
      </c>
      <c r="AF108" s="10" t="s">
        <v>348</v>
      </c>
    </row>
    <row r="109" spans="1:32" s="110" customFormat="1" ht="41.25" thickBot="1" x14ac:dyDescent="0.3">
      <c r="A109" s="13" t="s">
        <v>405</v>
      </c>
      <c r="B109" s="14" t="s">
        <v>439</v>
      </c>
      <c r="C109" s="60">
        <f t="shared" si="6"/>
        <v>3</v>
      </c>
      <c r="D109" s="46">
        <v>1</v>
      </c>
      <c r="E109" s="30">
        <v>1</v>
      </c>
      <c r="F109" s="30">
        <v>0</v>
      </c>
      <c r="G109" s="30">
        <v>0</v>
      </c>
      <c r="H109" s="30">
        <v>1</v>
      </c>
      <c r="I109" s="31">
        <v>1</v>
      </c>
      <c r="J109" s="30">
        <v>3</v>
      </c>
      <c r="K109" s="50">
        <v>2</v>
      </c>
      <c r="L109" s="61">
        <f t="shared" si="7"/>
        <v>1</v>
      </c>
      <c r="M109" s="133">
        <v>1</v>
      </c>
      <c r="N109" s="134">
        <v>1</v>
      </c>
      <c r="O109" s="135">
        <v>1</v>
      </c>
      <c r="P109" s="131">
        <f t="shared" si="8"/>
        <v>1</v>
      </c>
      <c r="Q109" s="56">
        <v>1</v>
      </c>
      <c r="R109" s="59">
        <v>1</v>
      </c>
      <c r="S109" s="132">
        <f t="shared" si="11"/>
        <v>3</v>
      </c>
      <c r="T109" s="79">
        <v>2</v>
      </c>
      <c r="U109" s="80">
        <v>1</v>
      </c>
      <c r="V109" s="86">
        <v>3</v>
      </c>
      <c r="W109" s="125">
        <f t="shared" si="9"/>
        <v>20</v>
      </c>
      <c r="X109" s="126">
        <f t="shared" si="10"/>
        <v>9</v>
      </c>
      <c r="Y109" s="126"/>
      <c r="Z109" s="136" t="s">
        <v>440</v>
      </c>
      <c r="AA109" s="12" t="s">
        <v>439</v>
      </c>
      <c r="AC109" s="120"/>
      <c r="AD109" s="121"/>
      <c r="AE109" s="12" t="s">
        <v>413</v>
      </c>
      <c r="AF109" s="13" t="s">
        <v>371</v>
      </c>
    </row>
    <row r="110" spans="1:32" s="110" customFormat="1" ht="27" x14ac:dyDescent="0.25">
      <c r="A110" s="13" t="s">
        <v>409</v>
      </c>
      <c r="B110" s="14" t="s">
        <v>441</v>
      </c>
      <c r="C110" s="60">
        <f t="shared" si="6"/>
        <v>2.625</v>
      </c>
      <c r="D110" s="46">
        <v>1.5</v>
      </c>
      <c r="E110" s="30">
        <v>1</v>
      </c>
      <c r="F110" s="30">
        <v>1</v>
      </c>
      <c r="G110" s="30">
        <v>1</v>
      </c>
      <c r="H110" s="30">
        <v>1</v>
      </c>
      <c r="I110" s="30">
        <v>1</v>
      </c>
      <c r="J110" s="30">
        <v>2.625</v>
      </c>
      <c r="K110" s="50">
        <v>2</v>
      </c>
      <c r="L110" s="61">
        <f t="shared" si="7"/>
        <v>1</v>
      </c>
      <c r="M110" s="133">
        <v>1</v>
      </c>
      <c r="N110" s="134">
        <v>1</v>
      </c>
      <c r="O110" s="135">
        <v>1</v>
      </c>
      <c r="P110" s="131">
        <f t="shared" si="8"/>
        <v>2</v>
      </c>
      <c r="Q110" s="56">
        <v>2</v>
      </c>
      <c r="R110" s="59">
        <v>2</v>
      </c>
      <c r="S110" s="132">
        <f t="shared" si="11"/>
        <v>2</v>
      </c>
      <c r="T110" s="79">
        <v>2</v>
      </c>
      <c r="U110" s="80">
        <v>1</v>
      </c>
      <c r="V110" s="86">
        <v>0</v>
      </c>
      <c r="W110" s="125">
        <f t="shared" si="9"/>
        <v>21.125</v>
      </c>
      <c r="X110" s="126">
        <f t="shared" si="10"/>
        <v>11.125</v>
      </c>
      <c r="Y110" s="126"/>
      <c r="Z110" s="136" t="s">
        <v>240</v>
      </c>
      <c r="AA110" s="12" t="s">
        <v>441</v>
      </c>
      <c r="AC110" s="83" t="s">
        <v>263</v>
      </c>
      <c r="AD110" s="144">
        <v>1</v>
      </c>
      <c r="AE110" s="8" t="s">
        <v>367</v>
      </c>
      <c r="AF110" s="1" t="s">
        <v>366</v>
      </c>
    </row>
    <row r="111" spans="1:32" s="110" customFormat="1" x14ac:dyDescent="0.25">
      <c r="A111" s="37" t="s">
        <v>442</v>
      </c>
      <c r="B111" s="38" t="s">
        <v>443</v>
      </c>
      <c r="C111" s="39"/>
      <c r="D111" s="40"/>
      <c r="E111" s="40"/>
      <c r="F111" s="40"/>
      <c r="G111" s="40"/>
      <c r="H111" s="40"/>
      <c r="I111" s="40"/>
      <c r="J111" s="40"/>
      <c r="K111" s="40"/>
      <c r="L111" s="41"/>
      <c r="M111" s="122"/>
      <c r="N111" s="122"/>
      <c r="O111" s="122"/>
      <c r="P111" s="123"/>
      <c r="Q111" s="42"/>
      <c r="R111" s="42"/>
      <c r="S111" s="39"/>
      <c r="T111" s="43"/>
      <c r="U111" s="43"/>
      <c r="V111" s="73"/>
      <c r="W111" s="124"/>
      <c r="X111" s="125">
        <f t="shared" si="10"/>
        <v>0</v>
      </c>
      <c r="Y111" s="126"/>
      <c r="Z111" s="16" t="s">
        <v>260</v>
      </c>
      <c r="AA111" s="8"/>
      <c r="AC111" s="16" t="s">
        <v>414</v>
      </c>
      <c r="AD111" s="127">
        <v>1</v>
      </c>
      <c r="AE111" s="9" t="s">
        <v>444</v>
      </c>
      <c r="AF111" s="10" t="s">
        <v>445</v>
      </c>
    </row>
    <row r="112" spans="1:32" s="110" customFormat="1" ht="27.75" thickBot="1" x14ac:dyDescent="0.3">
      <c r="A112" s="10" t="s">
        <v>263</v>
      </c>
      <c r="B112" s="11" t="s">
        <v>262</v>
      </c>
      <c r="C112" s="60">
        <f t="shared" si="6"/>
        <v>3</v>
      </c>
      <c r="D112" s="46">
        <v>2</v>
      </c>
      <c r="E112" s="30">
        <v>1</v>
      </c>
      <c r="F112" s="30">
        <v>1</v>
      </c>
      <c r="G112" s="30">
        <v>1</v>
      </c>
      <c r="H112" s="31">
        <v>2</v>
      </c>
      <c r="I112" s="31">
        <v>3</v>
      </c>
      <c r="J112" s="30">
        <v>3</v>
      </c>
      <c r="K112" s="50">
        <v>3</v>
      </c>
      <c r="L112" s="61">
        <f t="shared" si="7"/>
        <v>3</v>
      </c>
      <c r="M112" s="133">
        <v>3</v>
      </c>
      <c r="N112" s="134">
        <v>3</v>
      </c>
      <c r="O112" s="135">
        <v>1</v>
      </c>
      <c r="P112" s="131">
        <f t="shared" si="8"/>
        <v>3</v>
      </c>
      <c r="Q112" s="56">
        <v>2</v>
      </c>
      <c r="R112" s="59">
        <v>3</v>
      </c>
      <c r="S112" s="132">
        <f t="shared" si="11"/>
        <v>3</v>
      </c>
      <c r="T112" s="79">
        <v>3</v>
      </c>
      <c r="U112" s="80">
        <v>1</v>
      </c>
      <c r="V112" s="86">
        <v>0</v>
      </c>
      <c r="W112" s="125">
        <f t="shared" si="9"/>
        <v>32</v>
      </c>
      <c r="X112" s="126">
        <f t="shared" si="10"/>
        <v>16</v>
      </c>
      <c r="Y112" s="126"/>
      <c r="Z112" s="136" t="s">
        <v>446</v>
      </c>
      <c r="AA112" s="9" t="s">
        <v>262</v>
      </c>
      <c r="AC112" s="16" t="s">
        <v>416</v>
      </c>
      <c r="AD112" s="144">
        <v>1</v>
      </c>
      <c r="AE112" s="9" t="s">
        <v>447</v>
      </c>
      <c r="AF112" s="10" t="s">
        <v>448</v>
      </c>
    </row>
    <row r="113" spans="1:32" s="110" customFormat="1" ht="54.75" thickBot="1" x14ac:dyDescent="0.3">
      <c r="A113" s="10" t="s">
        <v>414</v>
      </c>
      <c r="B113" s="11" t="s">
        <v>449</v>
      </c>
      <c r="C113" s="60">
        <f t="shared" si="6"/>
        <v>3</v>
      </c>
      <c r="D113" s="46">
        <v>1</v>
      </c>
      <c r="E113" s="30">
        <v>2</v>
      </c>
      <c r="F113" s="30">
        <v>1</v>
      </c>
      <c r="G113" s="30">
        <v>2</v>
      </c>
      <c r="H113" s="31">
        <v>0</v>
      </c>
      <c r="I113" s="31">
        <v>1</v>
      </c>
      <c r="J113" s="30">
        <v>3</v>
      </c>
      <c r="K113" s="50">
        <v>3</v>
      </c>
      <c r="L113" s="61">
        <f t="shared" si="7"/>
        <v>3</v>
      </c>
      <c r="M113" s="133">
        <v>3</v>
      </c>
      <c r="N113" s="134">
        <v>2</v>
      </c>
      <c r="O113" s="135">
        <v>1</v>
      </c>
      <c r="P113" s="131">
        <f t="shared" si="8"/>
        <v>3</v>
      </c>
      <c r="Q113" s="56">
        <v>3</v>
      </c>
      <c r="R113" s="59">
        <v>1</v>
      </c>
      <c r="S113" s="132">
        <f t="shared" si="11"/>
        <v>1</v>
      </c>
      <c r="T113" s="79">
        <v>1</v>
      </c>
      <c r="U113" s="80">
        <v>1</v>
      </c>
      <c r="V113" s="86">
        <v>0</v>
      </c>
      <c r="W113" s="125">
        <f t="shared" si="9"/>
        <v>25</v>
      </c>
      <c r="X113" s="126">
        <f t="shared" si="10"/>
        <v>13</v>
      </c>
      <c r="Y113" s="137"/>
      <c r="Z113" s="149" t="s">
        <v>450</v>
      </c>
      <c r="AA113" s="9" t="s">
        <v>449</v>
      </c>
      <c r="AC113" s="136" t="s">
        <v>421</v>
      </c>
      <c r="AD113" s="144">
        <v>1</v>
      </c>
      <c r="AE113" s="9" t="s">
        <v>451</v>
      </c>
      <c r="AF113" s="10" t="s">
        <v>452</v>
      </c>
    </row>
    <row r="114" spans="1:32" s="110" customFormat="1" ht="27" x14ac:dyDescent="0.25">
      <c r="A114" s="10" t="s">
        <v>416</v>
      </c>
      <c r="B114" s="11" t="s">
        <v>453</v>
      </c>
      <c r="C114" s="60">
        <f t="shared" si="6"/>
        <v>3</v>
      </c>
      <c r="D114" s="46">
        <v>2</v>
      </c>
      <c r="E114" s="30">
        <v>2</v>
      </c>
      <c r="F114" s="30">
        <v>2</v>
      </c>
      <c r="G114" s="30">
        <v>2</v>
      </c>
      <c r="H114" s="31">
        <v>0</v>
      </c>
      <c r="I114" s="31">
        <v>3</v>
      </c>
      <c r="J114" s="30">
        <v>3</v>
      </c>
      <c r="K114" s="50">
        <v>3</v>
      </c>
      <c r="L114" s="61">
        <f t="shared" si="7"/>
        <v>2</v>
      </c>
      <c r="M114" s="133">
        <v>1</v>
      </c>
      <c r="N114" s="134">
        <v>2</v>
      </c>
      <c r="O114" s="135">
        <v>1</v>
      </c>
      <c r="P114" s="131">
        <f t="shared" si="8"/>
        <v>3</v>
      </c>
      <c r="Q114" s="56">
        <v>3</v>
      </c>
      <c r="R114" s="59">
        <v>2</v>
      </c>
      <c r="S114" s="132">
        <f t="shared" si="11"/>
        <v>3</v>
      </c>
      <c r="T114" s="79">
        <v>3</v>
      </c>
      <c r="U114" s="80">
        <v>1</v>
      </c>
      <c r="V114" s="86">
        <v>0</v>
      </c>
      <c r="W114" s="125">
        <f t="shared" si="9"/>
        <v>30</v>
      </c>
      <c r="X114" s="126">
        <f t="shared" si="10"/>
        <v>17</v>
      </c>
      <c r="Y114" s="126"/>
      <c r="Z114" s="83" t="s">
        <v>454</v>
      </c>
      <c r="AA114" s="9" t="s">
        <v>453</v>
      </c>
      <c r="AC114" s="16" t="s">
        <v>423</v>
      </c>
      <c r="AD114" s="144">
        <v>1</v>
      </c>
      <c r="AE114" s="9" t="s">
        <v>404</v>
      </c>
      <c r="AF114" s="10" t="s">
        <v>361</v>
      </c>
    </row>
    <row r="115" spans="1:32" s="110" customFormat="1" ht="27.75" thickBot="1" x14ac:dyDescent="0.3">
      <c r="A115" s="13" t="s">
        <v>421</v>
      </c>
      <c r="B115" s="14" t="s">
        <v>455</v>
      </c>
      <c r="C115" s="60">
        <f t="shared" si="6"/>
        <v>3</v>
      </c>
      <c r="D115" s="46">
        <v>2</v>
      </c>
      <c r="E115" s="30">
        <v>3</v>
      </c>
      <c r="F115" s="30">
        <v>1</v>
      </c>
      <c r="G115" s="30">
        <v>1</v>
      </c>
      <c r="H115" s="31">
        <v>1</v>
      </c>
      <c r="I115" s="31">
        <v>1</v>
      </c>
      <c r="J115" s="30">
        <v>3</v>
      </c>
      <c r="K115" s="50">
        <v>3</v>
      </c>
      <c r="L115" s="61">
        <f t="shared" si="7"/>
        <v>2</v>
      </c>
      <c r="M115" s="133">
        <v>0</v>
      </c>
      <c r="N115" s="134">
        <v>2</v>
      </c>
      <c r="O115" s="135">
        <v>1</v>
      </c>
      <c r="P115" s="131">
        <f t="shared" si="8"/>
        <v>3</v>
      </c>
      <c r="Q115" s="56">
        <v>3</v>
      </c>
      <c r="R115" s="59">
        <v>1</v>
      </c>
      <c r="S115" s="132">
        <f t="shared" si="11"/>
        <v>3</v>
      </c>
      <c r="T115" s="79">
        <v>3</v>
      </c>
      <c r="U115" s="80">
        <v>1</v>
      </c>
      <c r="V115" s="86">
        <v>0</v>
      </c>
      <c r="W115" s="125">
        <f t="shared" si="9"/>
        <v>26</v>
      </c>
      <c r="X115" s="126">
        <f t="shared" si="10"/>
        <v>15</v>
      </c>
      <c r="Y115" s="126"/>
      <c r="Z115" s="16" t="s">
        <v>456</v>
      </c>
      <c r="AA115" s="12" t="s">
        <v>455</v>
      </c>
      <c r="AC115" s="16" t="s">
        <v>425</v>
      </c>
      <c r="AD115" s="127"/>
      <c r="AE115" s="9" t="s">
        <v>225</v>
      </c>
      <c r="AF115" s="10" t="s">
        <v>196</v>
      </c>
    </row>
    <row r="116" spans="1:32" s="110" customFormat="1" ht="54.75" thickBot="1" x14ac:dyDescent="0.3">
      <c r="A116" s="10" t="s">
        <v>423</v>
      </c>
      <c r="B116" s="11" t="s">
        <v>457</v>
      </c>
      <c r="C116" s="60">
        <f t="shared" si="6"/>
        <v>3</v>
      </c>
      <c r="D116" s="46">
        <v>2</v>
      </c>
      <c r="E116" s="30">
        <v>3</v>
      </c>
      <c r="F116" s="30">
        <v>3</v>
      </c>
      <c r="G116" s="30">
        <v>1</v>
      </c>
      <c r="H116" s="31">
        <v>1</v>
      </c>
      <c r="I116" s="31">
        <v>3</v>
      </c>
      <c r="J116" s="30">
        <v>3</v>
      </c>
      <c r="K116" s="50">
        <v>3</v>
      </c>
      <c r="L116" s="61">
        <f t="shared" si="7"/>
        <v>1</v>
      </c>
      <c r="M116" s="133">
        <v>0</v>
      </c>
      <c r="N116" s="134">
        <v>1</v>
      </c>
      <c r="O116" s="135">
        <v>1</v>
      </c>
      <c r="P116" s="131">
        <f t="shared" si="8"/>
        <v>3</v>
      </c>
      <c r="Q116" s="56">
        <v>3</v>
      </c>
      <c r="R116" s="59">
        <v>2</v>
      </c>
      <c r="S116" s="132">
        <f t="shared" si="11"/>
        <v>2</v>
      </c>
      <c r="T116" s="79">
        <v>1</v>
      </c>
      <c r="U116" s="80">
        <v>2</v>
      </c>
      <c r="V116" s="86">
        <v>0</v>
      </c>
      <c r="W116" s="125">
        <f t="shared" si="9"/>
        <v>29</v>
      </c>
      <c r="X116" s="126">
        <f t="shared" si="10"/>
        <v>19</v>
      </c>
      <c r="Y116" s="126"/>
      <c r="Z116" s="16" t="s">
        <v>343</v>
      </c>
      <c r="AA116" s="9" t="s">
        <v>457</v>
      </c>
      <c r="AC116" s="120"/>
      <c r="AD116" s="121"/>
      <c r="AE116" s="9" t="s">
        <v>458</v>
      </c>
      <c r="AF116" s="10" t="s">
        <v>459</v>
      </c>
    </row>
    <row r="117" spans="1:32" s="110" customFormat="1" ht="27" x14ac:dyDescent="0.25">
      <c r="A117" s="10" t="s">
        <v>425</v>
      </c>
      <c r="B117" s="11" t="s">
        <v>460</v>
      </c>
      <c r="C117" s="60">
        <f t="shared" si="6"/>
        <v>3</v>
      </c>
      <c r="D117" s="46">
        <v>1.6</v>
      </c>
      <c r="E117" s="30">
        <v>2</v>
      </c>
      <c r="F117" s="30">
        <v>2</v>
      </c>
      <c r="G117" s="30">
        <v>1</v>
      </c>
      <c r="H117" s="31">
        <v>1</v>
      </c>
      <c r="I117" s="31">
        <v>2</v>
      </c>
      <c r="J117" s="30">
        <v>2.6</v>
      </c>
      <c r="K117" s="50">
        <v>3</v>
      </c>
      <c r="L117" s="61">
        <f t="shared" si="7"/>
        <v>2</v>
      </c>
      <c r="M117" s="133">
        <v>2</v>
      </c>
      <c r="N117" s="134">
        <v>2</v>
      </c>
      <c r="O117" s="135">
        <v>1</v>
      </c>
      <c r="P117" s="131">
        <f t="shared" si="8"/>
        <v>2</v>
      </c>
      <c r="Q117" s="56">
        <v>2</v>
      </c>
      <c r="R117" s="59">
        <v>2</v>
      </c>
      <c r="S117" s="132">
        <f t="shared" si="11"/>
        <v>2</v>
      </c>
      <c r="T117" s="79">
        <v>2</v>
      </c>
      <c r="U117" s="80">
        <v>1</v>
      </c>
      <c r="V117" s="86">
        <v>0</v>
      </c>
      <c r="W117" s="125">
        <f t="shared" si="9"/>
        <v>27.2</v>
      </c>
      <c r="X117" s="126">
        <f t="shared" si="10"/>
        <v>15.2</v>
      </c>
      <c r="Y117" s="126"/>
      <c r="Z117" s="136" t="s">
        <v>373</v>
      </c>
      <c r="AA117" s="9" t="s">
        <v>460</v>
      </c>
      <c r="AC117" s="83" t="s">
        <v>359</v>
      </c>
      <c r="AD117" s="144">
        <v>1</v>
      </c>
      <c r="AE117" s="9" t="s">
        <v>461</v>
      </c>
      <c r="AF117" s="10" t="s">
        <v>462</v>
      </c>
    </row>
    <row r="118" spans="1:32" s="110" customFormat="1" ht="27" x14ac:dyDescent="0.25">
      <c r="A118" s="37" t="s">
        <v>463</v>
      </c>
      <c r="B118" s="38" t="s">
        <v>464</v>
      </c>
      <c r="C118" s="39"/>
      <c r="D118" s="40"/>
      <c r="E118" s="40"/>
      <c r="F118" s="40"/>
      <c r="G118" s="40"/>
      <c r="H118" s="40"/>
      <c r="I118" s="40"/>
      <c r="J118" s="40"/>
      <c r="K118" s="40"/>
      <c r="L118" s="41"/>
      <c r="M118" s="122"/>
      <c r="N118" s="122"/>
      <c r="O118" s="122"/>
      <c r="P118" s="123"/>
      <c r="Q118" s="42"/>
      <c r="R118" s="42"/>
      <c r="S118" s="39"/>
      <c r="T118" s="43"/>
      <c r="U118" s="43"/>
      <c r="V118" s="73"/>
      <c r="W118" s="124"/>
      <c r="X118" s="125">
        <f t="shared" si="10"/>
        <v>0</v>
      </c>
      <c r="Y118" s="126"/>
      <c r="Z118" s="16" t="s">
        <v>465</v>
      </c>
      <c r="AA118" s="8"/>
      <c r="AC118" s="16" t="s">
        <v>430</v>
      </c>
      <c r="AD118" s="127">
        <v>1</v>
      </c>
      <c r="AE118" s="9" t="s">
        <v>466</v>
      </c>
      <c r="AF118" s="10" t="s">
        <v>467</v>
      </c>
    </row>
    <row r="119" spans="1:32" s="110" customFormat="1" ht="54" x14ac:dyDescent="0.25">
      <c r="A119" s="10" t="s">
        <v>359</v>
      </c>
      <c r="B119" s="11" t="s">
        <v>358</v>
      </c>
      <c r="C119" s="60">
        <f t="shared" si="6"/>
        <v>3</v>
      </c>
      <c r="D119" s="46">
        <v>3</v>
      </c>
      <c r="E119" s="30">
        <v>2</v>
      </c>
      <c r="F119" s="30">
        <v>1</v>
      </c>
      <c r="G119" s="30">
        <v>1</v>
      </c>
      <c r="H119" s="31">
        <v>3</v>
      </c>
      <c r="I119" s="31">
        <v>0</v>
      </c>
      <c r="J119" s="30">
        <v>0</v>
      </c>
      <c r="K119" s="50">
        <v>3</v>
      </c>
      <c r="L119" s="61">
        <f t="shared" si="7"/>
        <v>1</v>
      </c>
      <c r="M119" s="133">
        <v>1</v>
      </c>
      <c r="N119" s="134">
        <v>1</v>
      </c>
      <c r="O119" s="135">
        <v>1</v>
      </c>
      <c r="P119" s="131">
        <f t="shared" si="8"/>
        <v>2</v>
      </c>
      <c r="Q119" s="56">
        <v>2</v>
      </c>
      <c r="R119" s="59">
        <v>2</v>
      </c>
      <c r="S119" s="132">
        <f t="shared" si="11"/>
        <v>3</v>
      </c>
      <c r="T119" s="79">
        <v>3</v>
      </c>
      <c r="U119" s="80">
        <v>1</v>
      </c>
      <c r="V119" s="86">
        <v>0</v>
      </c>
      <c r="W119" s="125">
        <f t="shared" si="9"/>
        <v>24</v>
      </c>
      <c r="X119" s="126">
        <f t="shared" si="10"/>
        <v>13</v>
      </c>
      <c r="Y119" s="126"/>
      <c r="Z119" s="136" t="s">
        <v>287</v>
      </c>
      <c r="AA119" s="9" t="s">
        <v>358</v>
      </c>
      <c r="AC119" s="16" t="s">
        <v>432</v>
      </c>
      <c r="AD119" s="144">
        <v>1</v>
      </c>
      <c r="AE119" s="9" t="s">
        <v>468</v>
      </c>
      <c r="AF119" s="10" t="s">
        <v>469</v>
      </c>
    </row>
    <row r="120" spans="1:32" s="110" customFormat="1" ht="27" x14ac:dyDescent="0.25">
      <c r="A120" s="10" t="s">
        <v>430</v>
      </c>
      <c r="B120" s="11" t="s">
        <v>470</v>
      </c>
      <c r="C120" s="60">
        <f t="shared" si="6"/>
        <v>3</v>
      </c>
      <c r="D120" s="46">
        <v>3</v>
      </c>
      <c r="E120" s="30">
        <v>3</v>
      </c>
      <c r="F120" s="30">
        <v>1</v>
      </c>
      <c r="G120" s="30">
        <v>1</v>
      </c>
      <c r="H120" s="31">
        <v>1</v>
      </c>
      <c r="I120" s="31">
        <v>0</v>
      </c>
      <c r="J120" s="30">
        <v>1</v>
      </c>
      <c r="K120" s="50">
        <v>3</v>
      </c>
      <c r="L120" s="61">
        <f t="shared" si="7"/>
        <v>1</v>
      </c>
      <c r="M120" s="133">
        <v>1</v>
      </c>
      <c r="N120" s="134">
        <v>1</v>
      </c>
      <c r="O120" s="135">
        <v>1</v>
      </c>
      <c r="P120" s="131">
        <f t="shared" si="8"/>
        <v>2</v>
      </c>
      <c r="Q120" s="56">
        <v>2</v>
      </c>
      <c r="R120" s="59">
        <v>2</v>
      </c>
      <c r="S120" s="132">
        <f t="shared" si="11"/>
        <v>3</v>
      </c>
      <c r="T120" s="79">
        <v>3</v>
      </c>
      <c r="U120" s="80">
        <v>1</v>
      </c>
      <c r="V120" s="86">
        <v>0</v>
      </c>
      <c r="W120" s="125">
        <f t="shared" si="9"/>
        <v>24</v>
      </c>
      <c r="X120" s="126">
        <f t="shared" si="10"/>
        <v>13</v>
      </c>
      <c r="Y120" s="126"/>
      <c r="Z120" s="136" t="s">
        <v>471</v>
      </c>
      <c r="AA120" s="9" t="s">
        <v>470</v>
      </c>
      <c r="AC120" s="16" t="s">
        <v>436</v>
      </c>
      <c r="AD120" s="144">
        <v>1</v>
      </c>
      <c r="AE120" s="8" t="s">
        <v>472</v>
      </c>
      <c r="AF120" s="1" t="s">
        <v>473</v>
      </c>
    </row>
    <row r="121" spans="1:32" s="110" customFormat="1" ht="27" x14ac:dyDescent="0.25">
      <c r="A121" s="10" t="s">
        <v>432</v>
      </c>
      <c r="B121" s="11" t="s">
        <v>474</v>
      </c>
      <c r="C121" s="60">
        <f t="shared" si="6"/>
        <v>3</v>
      </c>
      <c r="D121" s="46">
        <v>3</v>
      </c>
      <c r="E121" s="30">
        <v>3</v>
      </c>
      <c r="F121" s="30">
        <v>1</v>
      </c>
      <c r="G121" s="30">
        <v>3</v>
      </c>
      <c r="H121" s="31">
        <v>1</v>
      </c>
      <c r="I121" s="31">
        <v>0</v>
      </c>
      <c r="J121" s="30">
        <v>1</v>
      </c>
      <c r="K121" s="50">
        <v>3</v>
      </c>
      <c r="L121" s="61">
        <f t="shared" si="7"/>
        <v>1</v>
      </c>
      <c r="M121" s="133">
        <v>1</v>
      </c>
      <c r="N121" s="134">
        <v>1</v>
      </c>
      <c r="O121" s="135">
        <v>1</v>
      </c>
      <c r="P121" s="131">
        <f t="shared" si="8"/>
        <v>2</v>
      </c>
      <c r="Q121" s="56">
        <v>2</v>
      </c>
      <c r="R121" s="59">
        <v>2</v>
      </c>
      <c r="S121" s="132">
        <f t="shared" si="11"/>
        <v>3</v>
      </c>
      <c r="T121" s="79">
        <v>3</v>
      </c>
      <c r="U121" s="80">
        <v>1</v>
      </c>
      <c r="V121" s="86">
        <v>0</v>
      </c>
      <c r="W121" s="125">
        <f t="shared" si="9"/>
        <v>26</v>
      </c>
      <c r="X121" s="126">
        <f t="shared" si="10"/>
        <v>15</v>
      </c>
      <c r="Y121" s="126"/>
      <c r="Z121" s="136" t="s">
        <v>475</v>
      </c>
      <c r="AA121" s="9" t="s">
        <v>474</v>
      </c>
      <c r="AC121" s="16" t="s">
        <v>438</v>
      </c>
      <c r="AD121" s="144">
        <v>1</v>
      </c>
      <c r="AE121" s="12" t="s">
        <v>476</v>
      </c>
      <c r="AF121" s="13" t="s">
        <v>477</v>
      </c>
    </row>
    <row r="122" spans="1:32" s="110" customFormat="1" ht="27" x14ac:dyDescent="0.25">
      <c r="A122" s="10" t="s">
        <v>436</v>
      </c>
      <c r="B122" s="11" t="s">
        <v>478</v>
      </c>
      <c r="C122" s="60">
        <f t="shared" si="6"/>
        <v>3</v>
      </c>
      <c r="D122" s="46">
        <v>3</v>
      </c>
      <c r="E122" s="30">
        <v>3</v>
      </c>
      <c r="F122" s="30">
        <v>2</v>
      </c>
      <c r="G122" s="30">
        <v>3</v>
      </c>
      <c r="H122" s="31">
        <v>1</v>
      </c>
      <c r="I122" s="31">
        <v>0</v>
      </c>
      <c r="J122" s="30">
        <v>1</v>
      </c>
      <c r="K122" s="50">
        <v>3</v>
      </c>
      <c r="L122" s="61">
        <f t="shared" si="7"/>
        <v>1</v>
      </c>
      <c r="M122" s="133">
        <v>1</v>
      </c>
      <c r="N122" s="134">
        <v>1</v>
      </c>
      <c r="O122" s="135">
        <v>1</v>
      </c>
      <c r="P122" s="131">
        <f t="shared" si="8"/>
        <v>2</v>
      </c>
      <c r="Q122" s="56">
        <v>2</v>
      </c>
      <c r="R122" s="59">
        <v>2</v>
      </c>
      <c r="S122" s="132">
        <f t="shared" si="11"/>
        <v>3</v>
      </c>
      <c r="T122" s="79">
        <v>3</v>
      </c>
      <c r="U122" s="80">
        <v>1</v>
      </c>
      <c r="V122" s="86">
        <v>0</v>
      </c>
      <c r="W122" s="125">
        <f t="shared" si="9"/>
        <v>27</v>
      </c>
      <c r="X122" s="126">
        <f t="shared" si="10"/>
        <v>16</v>
      </c>
      <c r="Y122" s="126"/>
      <c r="Z122" s="136" t="s">
        <v>479</v>
      </c>
      <c r="AA122" s="9" t="s">
        <v>478</v>
      </c>
      <c r="AC122" s="136" t="s">
        <v>440</v>
      </c>
      <c r="AD122" s="144">
        <v>1</v>
      </c>
      <c r="AE122" s="12" t="s">
        <v>347</v>
      </c>
      <c r="AF122" s="13" t="s">
        <v>312</v>
      </c>
    </row>
    <row r="123" spans="1:32" s="110" customFormat="1" ht="41.25" thickBot="1" x14ac:dyDescent="0.3">
      <c r="A123" s="10" t="s">
        <v>438</v>
      </c>
      <c r="B123" s="11" t="s">
        <v>480</v>
      </c>
      <c r="C123" s="60">
        <f t="shared" si="6"/>
        <v>3</v>
      </c>
      <c r="D123" s="46">
        <v>1</v>
      </c>
      <c r="E123" s="30">
        <v>2</v>
      </c>
      <c r="F123" s="30">
        <v>0</v>
      </c>
      <c r="G123" s="30">
        <v>1</v>
      </c>
      <c r="H123" s="31">
        <v>2</v>
      </c>
      <c r="I123" s="31">
        <v>0</v>
      </c>
      <c r="J123" s="30">
        <v>1</v>
      </c>
      <c r="K123" s="50">
        <v>3</v>
      </c>
      <c r="L123" s="61">
        <f t="shared" si="7"/>
        <v>1</v>
      </c>
      <c r="M123" s="133">
        <v>1</v>
      </c>
      <c r="N123" s="134">
        <v>1</v>
      </c>
      <c r="O123" s="135">
        <v>1</v>
      </c>
      <c r="P123" s="131">
        <f t="shared" si="8"/>
        <v>2</v>
      </c>
      <c r="Q123" s="56">
        <v>2</v>
      </c>
      <c r="R123" s="59">
        <v>2</v>
      </c>
      <c r="S123" s="132">
        <f t="shared" si="11"/>
        <v>3</v>
      </c>
      <c r="T123" s="79">
        <v>3</v>
      </c>
      <c r="U123" s="80">
        <v>1</v>
      </c>
      <c r="V123" s="86">
        <v>0</v>
      </c>
      <c r="W123" s="125">
        <f t="shared" si="9"/>
        <v>21</v>
      </c>
      <c r="X123" s="126">
        <f t="shared" si="10"/>
        <v>10</v>
      </c>
      <c r="Y123" s="137"/>
      <c r="Z123" s="151" t="s">
        <v>481</v>
      </c>
      <c r="AA123" s="9" t="s">
        <v>480</v>
      </c>
      <c r="AC123" s="136" t="s">
        <v>240</v>
      </c>
      <c r="AD123" s="144">
        <v>1</v>
      </c>
      <c r="AE123" s="9" t="s">
        <v>482</v>
      </c>
      <c r="AF123" s="10" t="s">
        <v>483</v>
      </c>
    </row>
    <row r="124" spans="1:32" s="110" customFormat="1" ht="41.25" thickBot="1" x14ac:dyDescent="0.3">
      <c r="A124" s="13" t="s">
        <v>440</v>
      </c>
      <c r="B124" s="14" t="s">
        <v>484</v>
      </c>
      <c r="C124" s="60">
        <f t="shared" si="6"/>
        <v>3</v>
      </c>
      <c r="D124" s="46">
        <v>0</v>
      </c>
      <c r="E124" s="30">
        <v>0</v>
      </c>
      <c r="F124" s="30">
        <v>0</v>
      </c>
      <c r="G124" s="30">
        <v>0</v>
      </c>
      <c r="H124" s="31" t="s">
        <v>65</v>
      </c>
      <c r="I124" s="31">
        <v>0</v>
      </c>
      <c r="J124" s="30">
        <v>1</v>
      </c>
      <c r="K124" s="50">
        <v>3</v>
      </c>
      <c r="L124" s="61">
        <f t="shared" si="7"/>
        <v>1</v>
      </c>
      <c r="M124" s="133">
        <v>1</v>
      </c>
      <c r="N124" s="134">
        <v>1</v>
      </c>
      <c r="O124" s="135">
        <v>1</v>
      </c>
      <c r="P124" s="131">
        <f t="shared" si="8"/>
        <v>2</v>
      </c>
      <c r="Q124" s="56">
        <v>2</v>
      </c>
      <c r="R124" s="59">
        <v>2</v>
      </c>
      <c r="S124" s="132">
        <f t="shared" si="11"/>
        <v>3</v>
      </c>
      <c r="T124" s="79">
        <v>3</v>
      </c>
      <c r="U124" s="80">
        <v>1</v>
      </c>
      <c r="V124" s="86">
        <v>0</v>
      </c>
      <c r="W124" s="125">
        <f t="shared" si="9"/>
        <v>15</v>
      </c>
      <c r="X124" s="126">
        <f t="shared" si="10"/>
        <v>4</v>
      </c>
      <c r="Y124" s="137"/>
      <c r="Z124" s="149" t="s">
        <v>485</v>
      </c>
      <c r="AA124" s="12" t="s">
        <v>484</v>
      </c>
      <c r="AC124" s="136" t="s">
        <v>260</v>
      </c>
      <c r="AD124" s="127">
        <v>2</v>
      </c>
      <c r="AE124" s="12" t="s">
        <v>353</v>
      </c>
      <c r="AF124" s="13" t="s">
        <v>320</v>
      </c>
    </row>
    <row r="125" spans="1:32" s="110" customFormat="1" x14ac:dyDescent="0.25">
      <c r="A125" s="13" t="s">
        <v>240</v>
      </c>
      <c r="B125" s="14" t="s">
        <v>239</v>
      </c>
      <c r="C125" s="60">
        <f t="shared" si="6"/>
        <v>3</v>
      </c>
      <c r="D125" s="46">
        <v>0</v>
      </c>
      <c r="E125" s="30">
        <v>0</v>
      </c>
      <c r="F125" s="30">
        <v>0</v>
      </c>
      <c r="G125" s="30">
        <v>0</v>
      </c>
      <c r="H125" s="31">
        <v>0</v>
      </c>
      <c r="I125" s="31">
        <v>0</v>
      </c>
      <c r="J125" s="30">
        <v>0</v>
      </c>
      <c r="K125" s="50">
        <v>3</v>
      </c>
      <c r="L125" s="61">
        <f t="shared" si="7"/>
        <v>1</v>
      </c>
      <c r="M125" s="133">
        <v>1</v>
      </c>
      <c r="N125" s="134">
        <v>1</v>
      </c>
      <c r="O125" s="135">
        <v>1</v>
      </c>
      <c r="P125" s="131">
        <f t="shared" si="8"/>
        <v>1</v>
      </c>
      <c r="Q125" s="56">
        <v>1</v>
      </c>
      <c r="R125" s="59">
        <v>1</v>
      </c>
      <c r="S125" s="132">
        <f t="shared" si="11"/>
        <v>1</v>
      </c>
      <c r="T125" s="79">
        <v>1</v>
      </c>
      <c r="U125" s="80">
        <v>1</v>
      </c>
      <c r="V125" s="86">
        <v>0</v>
      </c>
      <c r="W125" s="125">
        <f t="shared" si="9"/>
        <v>10</v>
      </c>
      <c r="X125" s="126">
        <f t="shared" si="10"/>
        <v>3</v>
      </c>
      <c r="Y125" s="126"/>
      <c r="Z125" s="150" t="s">
        <v>486</v>
      </c>
      <c r="AA125" s="12" t="s">
        <v>239</v>
      </c>
      <c r="AC125" s="136" t="s">
        <v>446</v>
      </c>
      <c r="AD125" s="127">
        <v>1</v>
      </c>
      <c r="AE125" s="9" t="s">
        <v>487</v>
      </c>
      <c r="AF125" s="10" t="s">
        <v>488</v>
      </c>
    </row>
    <row r="126" spans="1:32" s="110" customFormat="1" ht="15.75" thickBot="1" x14ac:dyDescent="0.3">
      <c r="A126" s="13" t="s">
        <v>260</v>
      </c>
      <c r="B126" s="14" t="s">
        <v>259</v>
      </c>
      <c r="C126" s="60">
        <f t="shared" si="6"/>
        <v>3</v>
      </c>
      <c r="D126" s="46">
        <v>1</v>
      </c>
      <c r="E126" s="30">
        <v>2</v>
      </c>
      <c r="F126" s="30">
        <v>1</v>
      </c>
      <c r="G126" s="30">
        <v>1</v>
      </c>
      <c r="H126" s="31">
        <v>1</v>
      </c>
      <c r="I126" s="31">
        <v>0</v>
      </c>
      <c r="J126" s="30">
        <v>2</v>
      </c>
      <c r="K126" s="50">
        <v>3</v>
      </c>
      <c r="L126" s="61">
        <f t="shared" si="7"/>
        <v>1</v>
      </c>
      <c r="M126" s="133">
        <v>1</v>
      </c>
      <c r="N126" s="134">
        <v>1</v>
      </c>
      <c r="O126" s="135">
        <v>2</v>
      </c>
      <c r="P126" s="131">
        <f t="shared" si="8"/>
        <v>2</v>
      </c>
      <c r="Q126" s="56">
        <v>2</v>
      </c>
      <c r="R126" s="59">
        <v>2</v>
      </c>
      <c r="S126" s="132">
        <f t="shared" si="11"/>
        <v>1</v>
      </c>
      <c r="T126" s="79">
        <v>1</v>
      </c>
      <c r="U126" s="80">
        <v>1</v>
      </c>
      <c r="V126" s="86">
        <v>0</v>
      </c>
      <c r="W126" s="125">
        <f t="shared" si="9"/>
        <v>21</v>
      </c>
      <c r="X126" s="126">
        <f t="shared" si="10"/>
        <v>11</v>
      </c>
      <c r="Y126" s="126"/>
      <c r="Z126" s="136" t="s">
        <v>194</v>
      </c>
      <c r="AA126" s="12" t="s">
        <v>259</v>
      </c>
      <c r="AC126" s="151" t="s">
        <v>450</v>
      </c>
      <c r="AD126" s="148"/>
      <c r="AE126" s="9" t="s">
        <v>489</v>
      </c>
      <c r="AF126" s="10" t="s">
        <v>490</v>
      </c>
    </row>
    <row r="127" spans="1:32" s="110" customFormat="1" ht="27.75" thickBot="1" x14ac:dyDescent="0.3">
      <c r="A127" s="13" t="s">
        <v>446</v>
      </c>
      <c r="B127" s="14" t="s">
        <v>491</v>
      </c>
      <c r="C127" s="60">
        <f t="shared" si="6"/>
        <v>3</v>
      </c>
      <c r="D127" s="46">
        <v>2</v>
      </c>
      <c r="E127" s="30">
        <v>2</v>
      </c>
      <c r="F127" s="30">
        <v>3</v>
      </c>
      <c r="G127" s="30">
        <v>1</v>
      </c>
      <c r="H127" s="31">
        <v>3</v>
      </c>
      <c r="I127" s="31">
        <v>0</v>
      </c>
      <c r="J127" s="30">
        <v>0</v>
      </c>
      <c r="K127" s="50">
        <v>3</v>
      </c>
      <c r="L127" s="61">
        <f t="shared" si="7"/>
        <v>1</v>
      </c>
      <c r="M127" s="133" t="s">
        <v>65</v>
      </c>
      <c r="N127" s="134">
        <v>1</v>
      </c>
      <c r="O127" s="135">
        <v>1</v>
      </c>
      <c r="P127" s="131">
        <f t="shared" si="8"/>
        <v>3</v>
      </c>
      <c r="Q127" s="56">
        <v>3</v>
      </c>
      <c r="R127" s="59">
        <v>2</v>
      </c>
      <c r="S127" s="132">
        <f t="shared" si="11"/>
        <v>1</v>
      </c>
      <c r="T127" s="79">
        <v>1</v>
      </c>
      <c r="U127" s="80">
        <v>1</v>
      </c>
      <c r="V127" s="86">
        <v>0</v>
      </c>
      <c r="W127" s="125">
        <f t="shared" si="9"/>
        <v>23</v>
      </c>
      <c r="X127" s="126">
        <f t="shared" si="10"/>
        <v>14</v>
      </c>
      <c r="Y127" s="126"/>
      <c r="Z127" s="16" t="s">
        <v>492</v>
      </c>
      <c r="AA127" s="12" t="s">
        <v>491</v>
      </c>
      <c r="AC127" s="120"/>
      <c r="AD127" s="121"/>
      <c r="AE127" s="9" t="s">
        <v>150</v>
      </c>
      <c r="AF127" s="10" t="s">
        <v>122</v>
      </c>
    </row>
    <row r="128" spans="1:32" s="110" customFormat="1" ht="27" x14ac:dyDescent="0.25">
      <c r="A128" s="13" t="s">
        <v>450</v>
      </c>
      <c r="B128" s="14" t="s">
        <v>493</v>
      </c>
      <c r="C128" s="60">
        <f t="shared" si="6"/>
        <v>3</v>
      </c>
      <c r="D128" s="46">
        <v>1.7777777779999999</v>
      </c>
      <c r="E128" s="30">
        <v>2</v>
      </c>
      <c r="F128" s="30">
        <v>1</v>
      </c>
      <c r="G128" s="30">
        <v>1</v>
      </c>
      <c r="H128" s="31">
        <v>2</v>
      </c>
      <c r="I128" s="31">
        <v>0</v>
      </c>
      <c r="J128" s="30">
        <v>0</v>
      </c>
      <c r="K128" s="50">
        <v>3</v>
      </c>
      <c r="L128" s="61">
        <f t="shared" si="7"/>
        <v>1</v>
      </c>
      <c r="M128" s="133">
        <v>1</v>
      </c>
      <c r="N128" s="134">
        <v>1</v>
      </c>
      <c r="O128" s="135">
        <v>1</v>
      </c>
      <c r="P128" s="131">
        <f t="shared" si="8"/>
        <v>2</v>
      </c>
      <c r="Q128" s="56">
        <v>2</v>
      </c>
      <c r="R128" s="59">
        <v>2</v>
      </c>
      <c r="S128" s="132">
        <f t="shared" si="11"/>
        <v>2</v>
      </c>
      <c r="T128" s="79">
        <v>2</v>
      </c>
      <c r="U128" s="80">
        <v>1</v>
      </c>
      <c r="V128" s="86">
        <v>0</v>
      </c>
      <c r="W128" s="125">
        <f t="shared" si="9"/>
        <v>20.777777778000001</v>
      </c>
      <c r="X128" s="126">
        <f t="shared" si="10"/>
        <v>10.777777778000001</v>
      </c>
      <c r="Y128" s="126"/>
      <c r="Z128" s="16" t="s">
        <v>494</v>
      </c>
      <c r="AA128" s="12" t="s">
        <v>493</v>
      </c>
      <c r="AC128" s="83" t="s">
        <v>454</v>
      </c>
      <c r="AD128" s="144">
        <v>2</v>
      </c>
      <c r="AE128" s="12" t="s">
        <v>495</v>
      </c>
      <c r="AF128" s="13" t="s">
        <v>481</v>
      </c>
    </row>
    <row r="129" spans="1:32" s="110" customFormat="1" x14ac:dyDescent="0.25">
      <c r="A129" s="37" t="s">
        <v>290</v>
      </c>
      <c r="B129" s="38" t="s">
        <v>289</v>
      </c>
      <c r="C129" s="39"/>
      <c r="D129" s="40"/>
      <c r="E129" s="40"/>
      <c r="F129" s="40"/>
      <c r="G129" s="40"/>
      <c r="H129" s="40"/>
      <c r="I129" s="40"/>
      <c r="J129" s="40"/>
      <c r="K129" s="40"/>
      <c r="L129" s="41"/>
      <c r="M129" s="122"/>
      <c r="N129" s="122"/>
      <c r="O129" s="122"/>
      <c r="P129" s="123"/>
      <c r="Q129" s="42"/>
      <c r="R129" s="42"/>
      <c r="S129" s="39"/>
      <c r="T129" s="43"/>
      <c r="U129" s="43"/>
      <c r="V129" s="73"/>
      <c r="W129" s="124"/>
      <c r="X129" s="125">
        <f t="shared" si="10"/>
        <v>0</v>
      </c>
      <c r="Y129" s="126"/>
      <c r="Z129" s="16" t="s">
        <v>496</v>
      </c>
      <c r="AA129" s="8"/>
      <c r="AC129" s="16" t="s">
        <v>456</v>
      </c>
      <c r="AD129" s="127">
        <v>2</v>
      </c>
      <c r="AE129" s="9" t="s">
        <v>497</v>
      </c>
      <c r="AF129" s="10" t="s">
        <v>485</v>
      </c>
    </row>
    <row r="130" spans="1:32" s="110" customFormat="1" ht="27" x14ac:dyDescent="0.25">
      <c r="A130" s="10" t="s">
        <v>454</v>
      </c>
      <c r="B130" s="11" t="s">
        <v>498</v>
      </c>
      <c r="C130" s="60">
        <f t="shared" si="6"/>
        <v>2</v>
      </c>
      <c r="D130" s="46">
        <v>2</v>
      </c>
      <c r="E130" s="30">
        <v>1</v>
      </c>
      <c r="F130" s="30">
        <v>2</v>
      </c>
      <c r="G130" s="30">
        <v>1</v>
      </c>
      <c r="H130" s="30">
        <v>2</v>
      </c>
      <c r="I130" s="31">
        <v>0</v>
      </c>
      <c r="J130" s="30">
        <v>0</v>
      </c>
      <c r="K130" s="50">
        <v>2</v>
      </c>
      <c r="L130" s="61">
        <f t="shared" si="7"/>
        <v>3</v>
      </c>
      <c r="M130" s="133">
        <v>3</v>
      </c>
      <c r="N130" s="134">
        <v>3</v>
      </c>
      <c r="O130" s="135">
        <v>2</v>
      </c>
      <c r="P130" s="131">
        <f t="shared" si="8"/>
        <v>1</v>
      </c>
      <c r="Q130" s="56">
        <v>1</v>
      </c>
      <c r="R130" s="59">
        <v>1</v>
      </c>
      <c r="S130" s="132">
        <f t="shared" si="11"/>
        <v>3</v>
      </c>
      <c r="T130" s="79">
        <v>1</v>
      </c>
      <c r="U130" s="80">
        <v>3</v>
      </c>
      <c r="V130" s="88">
        <v>2</v>
      </c>
      <c r="W130" s="125">
        <f t="shared" si="9"/>
        <v>26</v>
      </c>
      <c r="X130" s="126">
        <f t="shared" si="10"/>
        <v>10</v>
      </c>
      <c r="Y130" s="126"/>
      <c r="Z130" s="16" t="s">
        <v>499</v>
      </c>
      <c r="AA130" s="9" t="s">
        <v>498</v>
      </c>
      <c r="AC130" s="16" t="s">
        <v>343</v>
      </c>
      <c r="AD130" s="127">
        <v>0</v>
      </c>
      <c r="AE130" s="12" t="s">
        <v>500</v>
      </c>
      <c r="AF130" s="13" t="s">
        <v>479</v>
      </c>
    </row>
    <row r="131" spans="1:32" s="110" customFormat="1" ht="40.5" x14ac:dyDescent="0.25">
      <c r="A131" s="10" t="s">
        <v>456</v>
      </c>
      <c r="B131" s="11" t="s">
        <v>501</v>
      </c>
      <c r="C131" s="60">
        <f t="shared" si="6"/>
        <v>3</v>
      </c>
      <c r="D131" s="46">
        <v>3</v>
      </c>
      <c r="E131" s="30">
        <v>2</v>
      </c>
      <c r="F131" s="30">
        <v>3</v>
      </c>
      <c r="G131" s="30">
        <v>2</v>
      </c>
      <c r="H131" s="30">
        <v>2</v>
      </c>
      <c r="I131" s="31">
        <v>3</v>
      </c>
      <c r="J131" s="30">
        <v>3</v>
      </c>
      <c r="K131" s="50">
        <v>3</v>
      </c>
      <c r="L131" s="61">
        <f t="shared" si="7"/>
        <v>3</v>
      </c>
      <c r="M131" s="133">
        <v>3</v>
      </c>
      <c r="N131" s="134">
        <v>3</v>
      </c>
      <c r="O131" s="135">
        <v>2</v>
      </c>
      <c r="P131" s="131">
        <f t="shared" si="8"/>
        <v>3</v>
      </c>
      <c r="Q131" s="56">
        <v>3</v>
      </c>
      <c r="R131" s="59">
        <v>3</v>
      </c>
      <c r="S131" s="132">
        <f t="shared" si="11"/>
        <v>3</v>
      </c>
      <c r="T131" s="79">
        <v>3</v>
      </c>
      <c r="U131" s="80">
        <v>1</v>
      </c>
      <c r="V131" s="88">
        <v>3</v>
      </c>
      <c r="W131" s="125">
        <f t="shared" si="9"/>
        <v>42</v>
      </c>
      <c r="X131" s="126">
        <f t="shared" si="10"/>
        <v>21</v>
      </c>
      <c r="Y131" s="126"/>
      <c r="Z131" s="16" t="s">
        <v>502</v>
      </c>
      <c r="AA131" s="9" t="s">
        <v>501</v>
      </c>
      <c r="AC131" s="136" t="s">
        <v>373</v>
      </c>
      <c r="AD131" s="127">
        <v>2</v>
      </c>
      <c r="AE131" s="9" t="s">
        <v>498</v>
      </c>
      <c r="AF131" s="10" t="s">
        <v>454</v>
      </c>
    </row>
    <row r="132" spans="1:32" s="110" customFormat="1" ht="54" x14ac:dyDescent="0.25">
      <c r="A132" s="10" t="s">
        <v>343</v>
      </c>
      <c r="B132" s="11" t="s">
        <v>342</v>
      </c>
      <c r="C132" s="60">
        <f t="shared" ref="C132:C195" si="12">MAX(D132:K132)</f>
        <v>3</v>
      </c>
      <c r="D132" s="46">
        <v>3</v>
      </c>
      <c r="E132" s="30">
        <v>3</v>
      </c>
      <c r="F132" s="30">
        <v>3</v>
      </c>
      <c r="G132" s="30">
        <v>2</v>
      </c>
      <c r="H132" s="30">
        <v>3</v>
      </c>
      <c r="I132" s="31">
        <v>3</v>
      </c>
      <c r="J132" s="30">
        <v>3</v>
      </c>
      <c r="K132" s="50">
        <v>3</v>
      </c>
      <c r="L132" s="61">
        <f t="shared" ref="L132:L195" si="13">MAX(M132:N132)</f>
        <v>3</v>
      </c>
      <c r="M132" s="133">
        <v>3</v>
      </c>
      <c r="N132" s="134">
        <v>3</v>
      </c>
      <c r="O132" s="135">
        <v>0</v>
      </c>
      <c r="P132" s="131">
        <f t="shared" ref="P132:P195" si="14">MAX(Q132:R132)</f>
        <v>3</v>
      </c>
      <c r="Q132" s="56">
        <v>3</v>
      </c>
      <c r="R132" s="59">
        <v>3</v>
      </c>
      <c r="S132" s="132">
        <f t="shared" si="11"/>
        <v>3</v>
      </c>
      <c r="T132" s="79">
        <v>3</v>
      </c>
      <c r="U132" s="80">
        <v>1</v>
      </c>
      <c r="V132" s="88">
        <v>3</v>
      </c>
      <c r="W132" s="125">
        <f t="shared" ref="W132:W195" si="15">SUM(D132:K132,M132:O132,Q132:R132,T132:V132)</f>
        <v>42</v>
      </c>
      <c r="X132" s="126">
        <f t="shared" ref="X132:X195" si="16">SUM(D132:K132)</f>
        <v>23</v>
      </c>
      <c r="Y132" s="126"/>
      <c r="Z132" s="16" t="s">
        <v>503</v>
      </c>
      <c r="AA132" s="9" t="s">
        <v>342</v>
      </c>
      <c r="AC132" s="136" t="s">
        <v>465</v>
      </c>
      <c r="AD132" s="127">
        <v>2</v>
      </c>
      <c r="AE132" s="9" t="s">
        <v>457</v>
      </c>
      <c r="AF132" s="10" t="s">
        <v>423</v>
      </c>
    </row>
    <row r="133" spans="1:32" s="110" customFormat="1" ht="27" x14ac:dyDescent="0.25">
      <c r="A133" s="13" t="s">
        <v>373</v>
      </c>
      <c r="B133" s="14" t="s">
        <v>372</v>
      </c>
      <c r="C133" s="60">
        <f t="shared" si="12"/>
        <v>3</v>
      </c>
      <c r="D133" s="46">
        <v>2</v>
      </c>
      <c r="E133" s="30">
        <v>3</v>
      </c>
      <c r="F133" s="30">
        <v>3</v>
      </c>
      <c r="G133" s="30">
        <v>2</v>
      </c>
      <c r="H133" s="30">
        <v>2</v>
      </c>
      <c r="I133" s="31">
        <v>2</v>
      </c>
      <c r="J133" s="30">
        <v>3</v>
      </c>
      <c r="K133" s="50">
        <v>3</v>
      </c>
      <c r="L133" s="61">
        <f t="shared" si="13"/>
        <v>3</v>
      </c>
      <c r="M133" s="133">
        <v>3</v>
      </c>
      <c r="N133" s="134">
        <v>3</v>
      </c>
      <c r="O133" s="135">
        <v>2</v>
      </c>
      <c r="P133" s="131">
        <f t="shared" si="14"/>
        <v>3</v>
      </c>
      <c r="Q133" s="56">
        <v>3</v>
      </c>
      <c r="R133" s="59">
        <v>3</v>
      </c>
      <c r="S133" s="132">
        <f t="shared" si="11"/>
        <v>3</v>
      </c>
      <c r="T133" s="79">
        <v>3</v>
      </c>
      <c r="U133" s="80">
        <v>2</v>
      </c>
      <c r="V133" s="88">
        <v>3</v>
      </c>
      <c r="W133" s="125">
        <f t="shared" si="15"/>
        <v>42</v>
      </c>
      <c r="X133" s="126">
        <f t="shared" si="16"/>
        <v>20</v>
      </c>
      <c r="Y133" s="126"/>
      <c r="Z133" s="16" t="s">
        <v>504</v>
      </c>
      <c r="AA133" s="12" t="s">
        <v>372</v>
      </c>
      <c r="AC133" s="136" t="s">
        <v>287</v>
      </c>
      <c r="AD133" s="127">
        <v>2</v>
      </c>
      <c r="AE133" s="8" t="s">
        <v>443</v>
      </c>
      <c r="AF133" s="1" t="s">
        <v>442</v>
      </c>
    </row>
    <row r="134" spans="1:32" s="110" customFormat="1" ht="40.5" x14ac:dyDescent="0.25">
      <c r="A134" s="13" t="s">
        <v>465</v>
      </c>
      <c r="B134" s="14" t="s">
        <v>505</v>
      </c>
      <c r="C134" s="60">
        <f t="shared" si="12"/>
        <v>3</v>
      </c>
      <c r="D134" s="46">
        <v>1</v>
      </c>
      <c r="E134" s="30">
        <v>1</v>
      </c>
      <c r="F134" s="30">
        <v>1</v>
      </c>
      <c r="G134" s="30">
        <v>1</v>
      </c>
      <c r="H134" s="30">
        <v>3</v>
      </c>
      <c r="I134" s="31">
        <v>0</v>
      </c>
      <c r="J134" s="30">
        <v>1</v>
      </c>
      <c r="K134" s="50">
        <v>3</v>
      </c>
      <c r="L134" s="61">
        <f t="shared" si="13"/>
        <v>3</v>
      </c>
      <c r="M134" s="133">
        <v>1</v>
      </c>
      <c r="N134" s="134">
        <v>3</v>
      </c>
      <c r="O134" s="135">
        <v>2</v>
      </c>
      <c r="P134" s="131">
        <f t="shared" si="14"/>
        <v>3</v>
      </c>
      <c r="Q134" s="56">
        <v>3</v>
      </c>
      <c r="R134" s="59">
        <v>2</v>
      </c>
      <c r="S134" s="132">
        <f t="shared" ref="S134:S197" si="17">MAX(T134:V134)</f>
        <v>3</v>
      </c>
      <c r="T134" s="79">
        <v>2</v>
      </c>
      <c r="U134" s="80">
        <v>1</v>
      </c>
      <c r="V134" s="88">
        <v>3</v>
      </c>
      <c r="W134" s="125">
        <f t="shared" si="15"/>
        <v>28</v>
      </c>
      <c r="X134" s="126">
        <f t="shared" si="16"/>
        <v>11</v>
      </c>
      <c r="Y134" s="126"/>
      <c r="Z134" s="16" t="s">
        <v>506</v>
      </c>
      <c r="AA134" s="12" t="s">
        <v>505</v>
      </c>
      <c r="AC134" s="136" t="s">
        <v>471</v>
      </c>
      <c r="AD134" s="127">
        <v>2</v>
      </c>
      <c r="AE134" s="12" t="s">
        <v>185</v>
      </c>
      <c r="AF134" s="13" t="s">
        <v>169</v>
      </c>
    </row>
    <row r="135" spans="1:32" s="110" customFormat="1" ht="40.5" x14ac:dyDescent="0.25">
      <c r="A135" s="13" t="s">
        <v>287</v>
      </c>
      <c r="B135" s="14" t="s">
        <v>286</v>
      </c>
      <c r="C135" s="60">
        <f t="shared" si="12"/>
        <v>3</v>
      </c>
      <c r="D135" s="46">
        <v>2</v>
      </c>
      <c r="E135" s="30">
        <v>2</v>
      </c>
      <c r="F135" s="30">
        <v>3</v>
      </c>
      <c r="G135" s="30">
        <v>2</v>
      </c>
      <c r="H135" s="30">
        <v>3</v>
      </c>
      <c r="I135" s="31">
        <v>2</v>
      </c>
      <c r="J135" s="30">
        <v>3</v>
      </c>
      <c r="K135" s="50">
        <v>3</v>
      </c>
      <c r="L135" s="61">
        <f t="shared" si="13"/>
        <v>3</v>
      </c>
      <c r="M135" s="133">
        <v>3</v>
      </c>
      <c r="N135" s="134">
        <v>1</v>
      </c>
      <c r="O135" s="135">
        <v>2</v>
      </c>
      <c r="P135" s="131">
        <f t="shared" si="14"/>
        <v>1</v>
      </c>
      <c r="Q135" s="56">
        <v>1</v>
      </c>
      <c r="R135" s="59">
        <v>1</v>
      </c>
      <c r="S135" s="132">
        <f t="shared" si="17"/>
        <v>3</v>
      </c>
      <c r="T135" s="79">
        <v>3</v>
      </c>
      <c r="U135" s="80">
        <v>1</v>
      </c>
      <c r="V135" s="88">
        <v>0</v>
      </c>
      <c r="W135" s="125">
        <f t="shared" si="15"/>
        <v>32</v>
      </c>
      <c r="X135" s="126">
        <f t="shared" si="16"/>
        <v>20</v>
      </c>
      <c r="Y135" s="126"/>
      <c r="Z135" s="136" t="s">
        <v>507</v>
      </c>
      <c r="AA135" s="12" t="s">
        <v>286</v>
      </c>
      <c r="AC135" s="136" t="s">
        <v>475</v>
      </c>
      <c r="AD135" s="127">
        <v>2</v>
      </c>
      <c r="AE135" s="9" t="s">
        <v>154</v>
      </c>
      <c r="AF135" s="10" t="s">
        <v>126</v>
      </c>
    </row>
    <row r="136" spans="1:32" s="110" customFormat="1" ht="40.5" x14ac:dyDescent="0.25">
      <c r="A136" s="13" t="s">
        <v>471</v>
      </c>
      <c r="B136" s="14" t="s">
        <v>508</v>
      </c>
      <c r="C136" s="60">
        <f t="shared" si="12"/>
        <v>3</v>
      </c>
      <c r="D136" s="46">
        <v>3</v>
      </c>
      <c r="E136" s="30">
        <v>1</v>
      </c>
      <c r="F136" s="30">
        <v>2</v>
      </c>
      <c r="G136" s="30">
        <v>1</v>
      </c>
      <c r="H136" s="30">
        <v>2</v>
      </c>
      <c r="I136" s="31">
        <v>0</v>
      </c>
      <c r="J136" s="30">
        <v>2</v>
      </c>
      <c r="K136" s="50">
        <v>3</v>
      </c>
      <c r="L136" s="61">
        <f t="shared" si="13"/>
        <v>1</v>
      </c>
      <c r="M136" s="133">
        <v>1</v>
      </c>
      <c r="N136" s="134">
        <v>1</v>
      </c>
      <c r="O136" s="135">
        <v>2</v>
      </c>
      <c r="P136" s="131">
        <f t="shared" si="14"/>
        <v>1</v>
      </c>
      <c r="Q136" s="56">
        <v>1</v>
      </c>
      <c r="R136" s="59">
        <v>1</v>
      </c>
      <c r="S136" s="132">
        <f t="shared" si="17"/>
        <v>3</v>
      </c>
      <c r="T136" s="79">
        <v>2</v>
      </c>
      <c r="U136" s="80">
        <v>3</v>
      </c>
      <c r="V136" s="88">
        <v>2</v>
      </c>
      <c r="W136" s="125">
        <f t="shared" si="15"/>
        <v>27</v>
      </c>
      <c r="X136" s="126">
        <f t="shared" si="16"/>
        <v>14</v>
      </c>
      <c r="Y136" s="126"/>
      <c r="Z136" s="136" t="s">
        <v>509</v>
      </c>
      <c r="AA136" s="12" t="s">
        <v>508</v>
      </c>
      <c r="AC136" s="136" t="s">
        <v>479</v>
      </c>
      <c r="AD136" s="127">
        <v>2</v>
      </c>
      <c r="AE136" s="9" t="s">
        <v>510</v>
      </c>
      <c r="AF136" s="10" t="s">
        <v>494</v>
      </c>
    </row>
    <row r="137" spans="1:32" s="110" customFormat="1" ht="27" x14ac:dyDescent="0.25">
      <c r="A137" s="13" t="s">
        <v>475</v>
      </c>
      <c r="B137" s="14" t="s">
        <v>511</v>
      </c>
      <c r="C137" s="60">
        <f t="shared" si="12"/>
        <v>2</v>
      </c>
      <c r="D137" s="46">
        <v>1</v>
      </c>
      <c r="E137" s="30">
        <v>1</v>
      </c>
      <c r="F137" s="30">
        <v>1</v>
      </c>
      <c r="G137" s="30">
        <v>0</v>
      </c>
      <c r="H137" s="30">
        <v>1</v>
      </c>
      <c r="I137" s="31">
        <v>0</v>
      </c>
      <c r="J137" s="30">
        <v>2</v>
      </c>
      <c r="K137" s="50">
        <v>1</v>
      </c>
      <c r="L137" s="61">
        <f t="shared" si="13"/>
        <v>2</v>
      </c>
      <c r="M137" s="133">
        <v>1</v>
      </c>
      <c r="N137" s="134">
        <v>2</v>
      </c>
      <c r="O137" s="135">
        <v>2</v>
      </c>
      <c r="P137" s="131">
        <f t="shared" si="14"/>
        <v>1</v>
      </c>
      <c r="Q137" s="56">
        <v>1</v>
      </c>
      <c r="R137" s="59">
        <v>1</v>
      </c>
      <c r="S137" s="132">
        <f t="shared" si="17"/>
        <v>2</v>
      </c>
      <c r="T137" s="79">
        <v>1</v>
      </c>
      <c r="U137" s="80">
        <v>2</v>
      </c>
      <c r="V137" s="88">
        <v>2</v>
      </c>
      <c r="W137" s="125">
        <f t="shared" si="15"/>
        <v>19</v>
      </c>
      <c r="X137" s="126">
        <f t="shared" si="16"/>
        <v>7</v>
      </c>
      <c r="Y137" s="126"/>
      <c r="Z137" s="136" t="s">
        <v>512</v>
      </c>
      <c r="AA137" s="12" t="s">
        <v>511</v>
      </c>
      <c r="AC137" s="136" t="s">
        <v>481</v>
      </c>
      <c r="AD137" s="127">
        <v>2</v>
      </c>
      <c r="AE137" s="9" t="s">
        <v>513</v>
      </c>
      <c r="AF137" s="10" t="s">
        <v>496</v>
      </c>
    </row>
    <row r="138" spans="1:32" s="110" customFormat="1" ht="41.25" thickBot="1" x14ac:dyDescent="0.3">
      <c r="A138" s="13" t="s">
        <v>479</v>
      </c>
      <c r="B138" s="14" t="s">
        <v>500</v>
      </c>
      <c r="C138" s="60">
        <f t="shared" si="12"/>
        <v>1</v>
      </c>
      <c r="D138" s="46">
        <v>1</v>
      </c>
      <c r="E138" s="30">
        <v>1</v>
      </c>
      <c r="F138" s="30">
        <v>1</v>
      </c>
      <c r="G138" s="30">
        <v>0</v>
      </c>
      <c r="H138" s="30">
        <v>1</v>
      </c>
      <c r="I138" s="31">
        <v>0</v>
      </c>
      <c r="J138" s="30">
        <v>1</v>
      </c>
      <c r="K138" s="50">
        <v>1</v>
      </c>
      <c r="L138" s="61">
        <f t="shared" si="13"/>
        <v>2</v>
      </c>
      <c r="M138" s="133">
        <v>0</v>
      </c>
      <c r="N138" s="134">
        <v>2</v>
      </c>
      <c r="O138" s="135">
        <v>2</v>
      </c>
      <c r="P138" s="131">
        <f t="shared" si="14"/>
        <v>1</v>
      </c>
      <c r="Q138" s="56">
        <v>1</v>
      </c>
      <c r="R138" s="59">
        <v>1</v>
      </c>
      <c r="S138" s="132">
        <f t="shared" si="17"/>
        <v>3</v>
      </c>
      <c r="T138" s="79">
        <v>1</v>
      </c>
      <c r="U138" s="80">
        <v>2</v>
      </c>
      <c r="V138" s="88">
        <v>3</v>
      </c>
      <c r="W138" s="125">
        <f t="shared" si="15"/>
        <v>18</v>
      </c>
      <c r="X138" s="126">
        <f t="shared" si="16"/>
        <v>6</v>
      </c>
      <c r="Y138" s="126"/>
      <c r="Z138" s="136" t="s">
        <v>514</v>
      </c>
      <c r="AA138" s="12" t="s">
        <v>500</v>
      </c>
      <c r="AC138" s="136" t="s">
        <v>485</v>
      </c>
      <c r="AD138" s="127">
        <v>2</v>
      </c>
      <c r="AE138" s="9" t="s">
        <v>515</v>
      </c>
      <c r="AF138" s="10" t="s">
        <v>502</v>
      </c>
    </row>
    <row r="139" spans="1:32" s="110" customFormat="1" ht="27.75" thickBot="1" x14ac:dyDescent="0.3">
      <c r="A139" s="13" t="s">
        <v>481</v>
      </c>
      <c r="B139" s="14" t="s">
        <v>495</v>
      </c>
      <c r="C139" s="60">
        <f t="shared" si="12"/>
        <v>3</v>
      </c>
      <c r="D139" s="46">
        <v>1</v>
      </c>
      <c r="E139" s="30">
        <v>1</v>
      </c>
      <c r="F139" s="30">
        <v>1</v>
      </c>
      <c r="G139" s="30">
        <v>1</v>
      </c>
      <c r="H139" s="30">
        <v>1</v>
      </c>
      <c r="I139" s="31">
        <v>0</v>
      </c>
      <c r="J139" s="30">
        <v>3</v>
      </c>
      <c r="K139" s="50">
        <v>2</v>
      </c>
      <c r="L139" s="61">
        <f t="shared" si="13"/>
        <v>1</v>
      </c>
      <c r="M139" s="133">
        <v>0</v>
      </c>
      <c r="N139" s="134">
        <v>1</v>
      </c>
      <c r="O139" s="135">
        <v>2</v>
      </c>
      <c r="P139" s="131">
        <f t="shared" si="14"/>
        <v>1</v>
      </c>
      <c r="Q139" s="56">
        <v>1</v>
      </c>
      <c r="R139" s="59">
        <v>1</v>
      </c>
      <c r="S139" s="132">
        <f t="shared" si="17"/>
        <v>3</v>
      </c>
      <c r="T139" s="79">
        <v>2</v>
      </c>
      <c r="U139" s="80">
        <v>1</v>
      </c>
      <c r="V139" s="88">
        <v>3</v>
      </c>
      <c r="W139" s="125">
        <f t="shared" si="15"/>
        <v>21</v>
      </c>
      <c r="X139" s="126">
        <f t="shared" si="16"/>
        <v>10</v>
      </c>
      <c r="Y139" s="137"/>
      <c r="Z139" s="149" t="s">
        <v>516</v>
      </c>
      <c r="AA139" s="12" t="s">
        <v>495</v>
      </c>
      <c r="AC139" s="136" t="s">
        <v>486</v>
      </c>
      <c r="AD139" s="127">
        <v>2</v>
      </c>
      <c r="AE139" s="9" t="s">
        <v>517</v>
      </c>
      <c r="AF139" s="10" t="s">
        <v>503</v>
      </c>
    </row>
    <row r="140" spans="1:32" s="110" customFormat="1" x14ac:dyDescent="0.25">
      <c r="A140" s="13" t="s">
        <v>485</v>
      </c>
      <c r="B140" s="14" t="s">
        <v>497</v>
      </c>
      <c r="C140" s="60">
        <f t="shared" si="12"/>
        <v>3</v>
      </c>
      <c r="D140" s="46">
        <v>1</v>
      </c>
      <c r="E140" s="30">
        <v>1</v>
      </c>
      <c r="F140" s="30">
        <v>1</v>
      </c>
      <c r="G140" s="30">
        <v>1</v>
      </c>
      <c r="H140" s="30">
        <v>1</v>
      </c>
      <c r="I140" s="31">
        <v>1</v>
      </c>
      <c r="J140" s="30">
        <v>3</v>
      </c>
      <c r="K140" s="50">
        <v>2</v>
      </c>
      <c r="L140" s="61">
        <f t="shared" si="13"/>
        <v>3</v>
      </c>
      <c r="M140" s="133">
        <v>0</v>
      </c>
      <c r="N140" s="134">
        <v>3</v>
      </c>
      <c r="O140" s="135">
        <v>2</v>
      </c>
      <c r="P140" s="131">
        <f t="shared" si="14"/>
        <v>1</v>
      </c>
      <c r="Q140" s="56">
        <v>1</v>
      </c>
      <c r="R140" s="59">
        <v>1</v>
      </c>
      <c r="S140" s="132">
        <f t="shared" si="17"/>
        <v>3</v>
      </c>
      <c r="T140" s="79">
        <v>2</v>
      </c>
      <c r="U140" s="80">
        <v>1</v>
      </c>
      <c r="V140" s="88">
        <v>3</v>
      </c>
      <c r="W140" s="125">
        <f t="shared" si="15"/>
        <v>24</v>
      </c>
      <c r="X140" s="126">
        <f t="shared" si="16"/>
        <v>11</v>
      </c>
      <c r="Y140" s="126"/>
      <c r="Z140" s="150" t="s">
        <v>518</v>
      </c>
      <c r="AA140" s="12" t="s">
        <v>497</v>
      </c>
      <c r="AC140" s="136" t="s">
        <v>194</v>
      </c>
      <c r="AD140" s="127">
        <v>2</v>
      </c>
      <c r="AE140" s="9" t="s">
        <v>519</v>
      </c>
      <c r="AF140" s="10" t="s">
        <v>506</v>
      </c>
    </row>
    <row r="141" spans="1:32" s="110" customFormat="1" ht="15.75" thickBot="1" x14ac:dyDescent="0.3">
      <c r="A141" s="13" t="s">
        <v>486</v>
      </c>
      <c r="B141" s="14" t="s">
        <v>520</v>
      </c>
      <c r="C141" s="60">
        <f t="shared" si="12"/>
        <v>3</v>
      </c>
      <c r="D141" s="46">
        <v>2</v>
      </c>
      <c r="E141" s="30">
        <v>2</v>
      </c>
      <c r="F141" s="30">
        <v>3</v>
      </c>
      <c r="G141" s="30">
        <v>2</v>
      </c>
      <c r="H141" s="30">
        <v>2</v>
      </c>
      <c r="I141" s="31">
        <v>3</v>
      </c>
      <c r="J141" s="30">
        <v>3</v>
      </c>
      <c r="K141" s="50">
        <v>3</v>
      </c>
      <c r="L141" s="61">
        <f t="shared" si="13"/>
        <v>2</v>
      </c>
      <c r="M141" s="133">
        <v>0</v>
      </c>
      <c r="N141" s="134">
        <v>2</v>
      </c>
      <c r="O141" s="135">
        <v>2</v>
      </c>
      <c r="P141" s="131">
        <f t="shared" si="14"/>
        <v>2</v>
      </c>
      <c r="Q141" s="56">
        <v>2</v>
      </c>
      <c r="R141" s="59">
        <v>2</v>
      </c>
      <c r="S141" s="132">
        <f t="shared" si="17"/>
        <v>3</v>
      </c>
      <c r="T141" s="79">
        <v>3</v>
      </c>
      <c r="U141" s="80">
        <v>1</v>
      </c>
      <c r="V141" s="88">
        <v>3</v>
      </c>
      <c r="W141" s="125">
        <f t="shared" si="15"/>
        <v>35</v>
      </c>
      <c r="X141" s="126">
        <f t="shared" si="16"/>
        <v>20</v>
      </c>
      <c r="Y141" s="126"/>
      <c r="Z141" s="136" t="s">
        <v>521</v>
      </c>
      <c r="AA141" s="12" t="s">
        <v>520</v>
      </c>
      <c r="AC141" s="16" t="s">
        <v>492</v>
      </c>
      <c r="AD141" s="127"/>
      <c r="AE141" s="12" t="s">
        <v>522</v>
      </c>
      <c r="AF141" s="13" t="s">
        <v>509</v>
      </c>
    </row>
    <row r="142" spans="1:32" s="110" customFormat="1" ht="27.75" thickBot="1" x14ac:dyDescent="0.3">
      <c r="A142" s="13" t="s">
        <v>194</v>
      </c>
      <c r="B142" s="14" t="s">
        <v>193</v>
      </c>
      <c r="C142" s="60">
        <f t="shared" si="12"/>
        <v>3</v>
      </c>
      <c r="D142" s="46">
        <v>3</v>
      </c>
      <c r="E142" s="30">
        <v>1</v>
      </c>
      <c r="F142" s="30" t="s">
        <v>65</v>
      </c>
      <c r="G142" s="30" t="s">
        <v>65</v>
      </c>
      <c r="H142" s="30">
        <v>3</v>
      </c>
      <c r="I142" s="31">
        <v>3</v>
      </c>
      <c r="J142" s="30">
        <v>1</v>
      </c>
      <c r="K142" s="50">
        <v>2</v>
      </c>
      <c r="L142" s="61">
        <f t="shared" si="13"/>
        <v>1</v>
      </c>
      <c r="M142" s="133">
        <v>0</v>
      </c>
      <c r="N142" s="134">
        <v>1</v>
      </c>
      <c r="O142" s="135">
        <v>2</v>
      </c>
      <c r="P142" s="131">
        <f t="shared" si="14"/>
        <v>1</v>
      </c>
      <c r="Q142" s="56">
        <v>1</v>
      </c>
      <c r="R142" s="59">
        <v>1</v>
      </c>
      <c r="S142" s="132">
        <f t="shared" si="17"/>
        <v>3</v>
      </c>
      <c r="T142" s="79">
        <v>2</v>
      </c>
      <c r="U142" s="80">
        <v>3</v>
      </c>
      <c r="V142" s="88">
        <v>3</v>
      </c>
      <c r="W142" s="125">
        <f t="shared" si="15"/>
        <v>26</v>
      </c>
      <c r="X142" s="126">
        <f t="shared" si="16"/>
        <v>13</v>
      </c>
      <c r="Y142" s="126"/>
      <c r="Z142" s="136" t="s">
        <v>523</v>
      </c>
      <c r="AA142" s="12" t="s">
        <v>193</v>
      </c>
      <c r="AC142" s="120"/>
      <c r="AD142" s="121"/>
      <c r="AE142" s="12" t="s">
        <v>524</v>
      </c>
      <c r="AF142" s="13" t="s">
        <v>512</v>
      </c>
    </row>
    <row r="143" spans="1:32" s="110" customFormat="1" ht="27" x14ac:dyDescent="0.25">
      <c r="A143" s="10" t="s">
        <v>492</v>
      </c>
      <c r="B143" s="11" t="s">
        <v>525</v>
      </c>
      <c r="C143" s="60">
        <f t="shared" si="12"/>
        <v>2</v>
      </c>
      <c r="D143" s="46">
        <v>1.923076923</v>
      </c>
      <c r="E143" s="30">
        <v>2</v>
      </c>
      <c r="F143" s="30">
        <v>2</v>
      </c>
      <c r="G143" s="30">
        <v>1</v>
      </c>
      <c r="H143" s="30">
        <v>2</v>
      </c>
      <c r="I143" s="30">
        <v>1</v>
      </c>
      <c r="J143" s="30">
        <v>1.461538462</v>
      </c>
      <c r="K143" s="50">
        <v>2</v>
      </c>
      <c r="L143" s="61">
        <f t="shared" si="13"/>
        <v>2</v>
      </c>
      <c r="M143" s="133">
        <v>2</v>
      </c>
      <c r="N143" s="134">
        <v>2</v>
      </c>
      <c r="O143" s="135">
        <v>2</v>
      </c>
      <c r="P143" s="131">
        <f t="shared" si="14"/>
        <v>2</v>
      </c>
      <c r="Q143" s="56">
        <v>2</v>
      </c>
      <c r="R143" s="59">
        <v>2</v>
      </c>
      <c r="S143" s="132">
        <f t="shared" si="17"/>
        <v>2</v>
      </c>
      <c r="T143" s="79">
        <v>2</v>
      </c>
      <c r="U143" s="80">
        <v>1</v>
      </c>
      <c r="V143" s="88">
        <v>0</v>
      </c>
      <c r="W143" s="125">
        <f t="shared" si="15"/>
        <v>26.384615385</v>
      </c>
      <c r="X143" s="126">
        <f t="shared" si="16"/>
        <v>13.384615385</v>
      </c>
      <c r="Y143" s="126"/>
      <c r="Z143" s="136" t="s">
        <v>526</v>
      </c>
      <c r="AA143" s="9" t="s">
        <v>525</v>
      </c>
      <c r="AC143" s="83" t="s">
        <v>494</v>
      </c>
      <c r="AD143" s="144">
        <v>1</v>
      </c>
      <c r="AE143" s="12" t="s">
        <v>527</v>
      </c>
      <c r="AF143" s="13" t="s">
        <v>528</v>
      </c>
    </row>
    <row r="144" spans="1:32" s="110" customFormat="1" ht="27" x14ac:dyDescent="0.25">
      <c r="A144" s="37" t="s">
        <v>529</v>
      </c>
      <c r="B144" s="38" t="s">
        <v>530</v>
      </c>
      <c r="C144" s="39"/>
      <c r="D144" s="40"/>
      <c r="E144" s="40"/>
      <c r="F144" s="40"/>
      <c r="G144" s="40"/>
      <c r="H144" s="40"/>
      <c r="I144" s="40"/>
      <c r="J144" s="40"/>
      <c r="K144" s="40"/>
      <c r="L144" s="41"/>
      <c r="M144" s="122"/>
      <c r="N144" s="122"/>
      <c r="O144" s="122"/>
      <c r="P144" s="123"/>
      <c r="Q144" s="42"/>
      <c r="R144" s="42"/>
      <c r="S144" s="39"/>
      <c r="T144" s="43"/>
      <c r="U144" s="43"/>
      <c r="V144" s="73"/>
      <c r="W144" s="124"/>
      <c r="X144" s="125">
        <f t="shared" si="16"/>
        <v>0</v>
      </c>
      <c r="Y144" s="126"/>
      <c r="Z144" s="16" t="s">
        <v>531</v>
      </c>
      <c r="AA144" s="8"/>
      <c r="AC144" s="16" t="s">
        <v>496</v>
      </c>
      <c r="AD144" s="127">
        <v>1</v>
      </c>
      <c r="AE144" s="9" t="s">
        <v>532</v>
      </c>
      <c r="AF144" s="10" t="s">
        <v>514</v>
      </c>
    </row>
    <row r="145" spans="1:32" s="110" customFormat="1" ht="40.5" x14ac:dyDescent="0.25">
      <c r="A145" s="10" t="s">
        <v>494</v>
      </c>
      <c r="B145" s="11" t="s">
        <v>510</v>
      </c>
      <c r="C145" s="60">
        <f t="shared" si="12"/>
        <v>3</v>
      </c>
      <c r="D145" s="46">
        <v>2</v>
      </c>
      <c r="E145" s="30">
        <v>2</v>
      </c>
      <c r="F145" s="30">
        <v>2</v>
      </c>
      <c r="G145" s="30">
        <v>2</v>
      </c>
      <c r="H145" s="30">
        <v>1</v>
      </c>
      <c r="I145" s="31">
        <v>2</v>
      </c>
      <c r="J145" s="30">
        <v>3</v>
      </c>
      <c r="K145" s="50">
        <v>2</v>
      </c>
      <c r="L145" s="61">
        <f t="shared" si="13"/>
        <v>2</v>
      </c>
      <c r="M145" s="133">
        <v>1</v>
      </c>
      <c r="N145" s="134">
        <v>2</v>
      </c>
      <c r="O145" s="135">
        <v>1</v>
      </c>
      <c r="P145" s="131">
        <f t="shared" si="14"/>
        <v>1</v>
      </c>
      <c r="Q145" s="56">
        <v>1</v>
      </c>
      <c r="R145" s="59">
        <v>1</v>
      </c>
      <c r="S145" s="132">
        <f t="shared" si="17"/>
        <v>3</v>
      </c>
      <c r="T145" s="79">
        <v>1</v>
      </c>
      <c r="U145" s="80">
        <v>1</v>
      </c>
      <c r="V145" s="86">
        <v>3</v>
      </c>
      <c r="W145" s="125">
        <f t="shared" si="15"/>
        <v>27</v>
      </c>
      <c r="X145" s="126">
        <f t="shared" si="16"/>
        <v>16</v>
      </c>
      <c r="Y145" s="126"/>
      <c r="Z145" s="136" t="s">
        <v>528</v>
      </c>
      <c r="AA145" s="9" t="s">
        <v>510</v>
      </c>
      <c r="AC145" s="16" t="s">
        <v>499</v>
      </c>
      <c r="AD145" s="144">
        <v>1</v>
      </c>
      <c r="AE145" s="12" t="s">
        <v>533</v>
      </c>
      <c r="AF145" s="13" t="s">
        <v>516</v>
      </c>
    </row>
    <row r="146" spans="1:32" s="110" customFormat="1" ht="27" x14ac:dyDescent="0.25">
      <c r="A146" s="10" t="s">
        <v>496</v>
      </c>
      <c r="B146" s="11" t="s">
        <v>513</v>
      </c>
      <c r="C146" s="60">
        <f t="shared" si="12"/>
        <v>3</v>
      </c>
      <c r="D146" s="46">
        <v>3</v>
      </c>
      <c r="E146" s="30">
        <v>3</v>
      </c>
      <c r="F146" s="30">
        <v>3</v>
      </c>
      <c r="G146" s="30">
        <v>0</v>
      </c>
      <c r="H146" s="30">
        <v>2</v>
      </c>
      <c r="I146" s="31">
        <v>0</v>
      </c>
      <c r="J146" s="30">
        <v>0</v>
      </c>
      <c r="K146" s="50">
        <v>3</v>
      </c>
      <c r="L146" s="61">
        <f t="shared" si="13"/>
        <v>2</v>
      </c>
      <c r="M146" s="133">
        <v>1</v>
      </c>
      <c r="N146" s="134">
        <v>2</v>
      </c>
      <c r="O146" s="135">
        <v>1</v>
      </c>
      <c r="P146" s="131">
        <f t="shared" si="14"/>
        <v>3</v>
      </c>
      <c r="Q146" s="56">
        <v>3</v>
      </c>
      <c r="R146" s="59">
        <v>3</v>
      </c>
      <c r="S146" s="132">
        <f t="shared" si="17"/>
        <v>1</v>
      </c>
      <c r="T146" s="79">
        <v>1</v>
      </c>
      <c r="U146" s="80">
        <v>1</v>
      </c>
      <c r="V146" s="86">
        <v>0</v>
      </c>
      <c r="W146" s="125">
        <f t="shared" si="15"/>
        <v>26</v>
      </c>
      <c r="X146" s="126">
        <f t="shared" si="16"/>
        <v>14</v>
      </c>
      <c r="Y146" s="126"/>
      <c r="Z146" s="16" t="s">
        <v>534</v>
      </c>
      <c r="AA146" s="9" t="s">
        <v>513</v>
      </c>
      <c r="AC146" s="16" t="s">
        <v>502</v>
      </c>
      <c r="AD146" s="144">
        <v>1</v>
      </c>
      <c r="AE146" s="9" t="s">
        <v>374</v>
      </c>
      <c r="AF146" s="10" t="s">
        <v>334</v>
      </c>
    </row>
    <row r="147" spans="1:32" s="110" customFormat="1" ht="40.5" x14ac:dyDescent="0.25">
      <c r="A147" s="10" t="s">
        <v>499</v>
      </c>
      <c r="B147" s="11" t="s">
        <v>535</v>
      </c>
      <c r="C147" s="60">
        <f t="shared" si="12"/>
        <v>3</v>
      </c>
      <c r="D147" s="46">
        <v>2</v>
      </c>
      <c r="E147" s="30">
        <v>2</v>
      </c>
      <c r="F147" s="30">
        <v>2</v>
      </c>
      <c r="G147" s="30">
        <v>2</v>
      </c>
      <c r="H147" s="30">
        <v>1</v>
      </c>
      <c r="I147" s="31">
        <v>3</v>
      </c>
      <c r="J147" s="30">
        <v>3</v>
      </c>
      <c r="K147" s="50">
        <v>3</v>
      </c>
      <c r="L147" s="61">
        <f t="shared" si="13"/>
        <v>1</v>
      </c>
      <c r="M147" s="133">
        <v>1</v>
      </c>
      <c r="N147" s="134">
        <v>1</v>
      </c>
      <c r="O147" s="135">
        <v>1</v>
      </c>
      <c r="P147" s="131">
        <f t="shared" si="14"/>
        <v>3</v>
      </c>
      <c r="Q147" s="56">
        <v>3</v>
      </c>
      <c r="R147" s="59">
        <v>3</v>
      </c>
      <c r="S147" s="132">
        <f t="shared" si="17"/>
        <v>3</v>
      </c>
      <c r="T147" s="79">
        <v>3</v>
      </c>
      <c r="U147" s="80">
        <v>1</v>
      </c>
      <c r="V147" s="86">
        <v>0</v>
      </c>
      <c r="W147" s="125">
        <f t="shared" si="15"/>
        <v>31</v>
      </c>
      <c r="X147" s="126">
        <f t="shared" si="16"/>
        <v>18</v>
      </c>
      <c r="Y147" s="126"/>
      <c r="Z147" s="16" t="s">
        <v>536</v>
      </c>
      <c r="AA147" s="9" t="s">
        <v>535</v>
      </c>
      <c r="AC147" s="16" t="s">
        <v>503</v>
      </c>
      <c r="AD147" s="144">
        <v>1</v>
      </c>
      <c r="AE147" s="12" t="s">
        <v>537</v>
      </c>
      <c r="AF147" s="13" t="s">
        <v>518</v>
      </c>
    </row>
    <row r="148" spans="1:32" s="110" customFormat="1" ht="40.5" x14ac:dyDescent="0.25">
      <c r="A148" s="10" t="s">
        <v>502</v>
      </c>
      <c r="B148" s="11" t="s">
        <v>515</v>
      </c>
      <c r="C148" s="60">
        <f t="shared" si="12"/>
        <v>3</v>
      </c>
      <c r="D148" s="46">
        <v>3</v>
      </c>
      <c r="E148" s="30">
        <v>3</v>
      </c>
      <c r="F148" s="30">
        <v>3</v>
      </c>
      <c r="G148" s="30">
        <v>0</v>
      </c>
      <c r="H148" s="30">
        <v>1</v>
      </c>
      <c r="I148" s="31">
        <v>2</v>
      </c>
      <c r="J148" s="30">
        <v>0</v>
      </c>
      <c r="K148" s="50">
        <v>3</v>
      </c>
      <c r="L148" s="61">
        <f t="shared" si="13"/>
        <v>1</v>
      </c>
      <c r="M148" s="133">
        <v>1</v>
      </c>
      <c r="N148" s="134">
        <v>1</v>
      </c>
      <c r="O148" s="135">
        <v>1</v>
      </c>
      <c r="P148" s="131">
        <f t="shared" si="14"/>
        <v>1</v>
      </c>
      <c r="Q148" s="56">
        <v>1</v>
      </c>
      <c r="R148" s="59">
        <v>1</v>
      </c>
      <c r="S148" s="132">
        <f t="shared" si="17"/>
        <v>1</v>
      </c>
      <c r="T148" s="79">
        <v>1</v>
      </c>
      <c r="U148" s="80">
        <v>1</v>
      </c>
      <c r="V148" s="86">
        <v>0</v>
      </c>
      <c r="W148" s="125">
        <f t="shared" si="15"/>
        <v>22</v>
      </c>
      <c r="X148" s="126">
        <f t="shared" si="16"/>
        <v>15</v>
      </c>
      <c r="Y148" s="126"/>
      <c r="Z148" s="16" t="s">
        <v>352</v>
      </c>
      <c r="AA148" s="9" t="s">
        <v>515</v>
      </c>
      <c r="AC148" s="16" t="s">
        <v>504</v>
      </c>
      <c r="AD148" s="127">
        <v>3</v>
      </c>
      <c r="AE148" s="12" t="s">
        <v>538</v>
      </c>
      <c r="AF148" s="13" t="s">
        <v>521</v>
      </c>
    </row>
    <row r="149" spans="1:32" s="110" customFormat="1" x14ac:dyDescent="0.25">
      <c r="A149" s="10" t="s">
        <v>503</v>
      </c>
      <c r="B149" s="11" t="s">
        <v>517</v>
      </c>
      <c r="C149" s="60">
        <f t="shared" si="12"/>
        <v>3</v>
      </c>
      <c r="D149" s="46">
        <v>3</v>
      </c>
      <c r="E149" s="30">
        <v>2</v>
      </c>
      <c r="F149" s="30" t="s">
        <v>65</v>
      </c>
      <c r="G149" s="30">
        <v>2</v>
      </c>
      <c r="H149" s="30">
        <v>2</v>
      </c>
      <c r="I149" s="31">
        <v>2</v>
      </c>
      <c r="J149" s="30">
        <v>0</v>
      </c>
      <c r="K149" s="50">
        <v>3</v>
      </c>
      <c r="L149" s="61">
        <f t="shared" si="13"/>
        <v>3</v>
      </c>
      <c r="M149" s="133">
        <v>1</v>
      </c>
      <c r="N149" s="134">
        <v>3</v>
      </c>
      <c r="O149" s="135">
        <v>1</v>
      </c>
      <c r="P149" s="131">
        <f t="shared" si="14"/>
        <v>3</v>
      </c>
      <c r="Q149" s="56">
        <v>2</v>
      </c>
      <c r="R149" s="59">
        <v>3</v>
      </c>
      <c r="S149" s="132">
        <f t="shared" si="17"/>
        <v>3</v>
      </c>
      <c r="T149" s="79">
        <v>3</v>
      </c>
      <c r="U149" s="80">
        <v>1</v>
      </c>
      <c r="V149" s="86">
        <v>0</v>
      </c>
      <c r="W149" s="125">
        <f t="shared" si="15"/>
        <v>28</v>
      </c>
      <c r="X149" s="126">
        <f t="shared" si="16"/>
        <v>14</v>
      </c>
      <c r="Y149" s="126"/>
      <c r="Z149" s="16" t="s">
        <v>469</v>
      </c>
      <c r="AA149" s="9" t="s">
        <v>517</v>
      </c>
      <c r="AC149" s="16" t="s">
        <v>506</v>
      </c>
      <c r="AD149" s="127">
        <v>1</v>
      </c>
      <c r="AE149" s="12" t="s">
        <v>539</v>
      </c>
      <c r="AF149" s="13" t="s">
        <v>531</v>
      </c>
    </row>
    <row r="150" spans="1:32" s="110" customFormat="1" ht="40.5" x14ac:dyDescent="0.25">
      <c r="A150" s="10" t="s">
        <v>504</v>
      </c>
      <c r="B150" s="11" t="s">
        <v>540</v>
      </c>
      <c r="C150" s="60">
        <f t="shared" si="12"/>
        <v>3</v>
      </c>
      <c r="D150" s="46">
        <v>3</v>
      </c>
      <c r="E150" s="30">
        <v>2</v>
      </c>
      <c r="F150" s="30">
        <v>3</v>
      </c>
      <c r="G150" s="30">
        <v>2</v>
      </c>
      <c r="H150" s="30">
        <v>2</v>
      </c>
      <c r="I150" s="31">
        <v>3</v>
      </c>
      <c r="J150" s="30">
        <v>3</v>
      </c>
      <c r="K150" s="50">
        <v>3</v>
      </c>
      <c r="L150" s="61">
        <f t="shared" si="13"/>
        <v>3</v>
      </c>
      <c r="M150" s="133">
        <v>1</v>
      </c>
      <c r="N150" s="134">
        <v>3</v>
      </c>
      <c r="O150" s="135">
        <v>3</v>
      </c>
      <c r="P150" s="131">
        <f t="shared" si="14"/>
        <v>3</v>
      </c>
      <c r="Q150" s="56">
        <v>2</v>
      </c>
      <c r="R150" s="59">
        <v>3</v>
      </c>
      <c r="S150" s="132">
        <f t="shared" si="17"/>
        <v>3</v>
      </c>
      <c r="T150" s="79">
        <v>3</v>
      </c>
      <c r="U150" s="80">
        <v>1</v>
      </c>
      <c r="V150" s="86">
        <v>3</v>
      </c>
      <c r="W150" s="125">
        <f t="shared" si="15"/>
        <v>40</v>
      </c>
      <c r="X150" s="126">
        <f t="shared" si="16"/>
        <v>21</v>
      </c>
      <c r="Y150" s="126"/>
      <c r="Z150" s="16" t="s">
        <v>467</v>
      </c>
      <c r="AA150" s="9" t="s">
        <v>540</v>
      </c>
      <c r="AC150" s="136" t="s">
        <v>507</v>
      </c>
      <c r="AD150" s="127">
        <v>1</v>
      </c>
      <c r="AE150" s="9" t="s">
        <v>535</v>
      </c>
      <c r="AF150" s="10" t="s">
        <v>499</v>
      </c>
    </row>
    <row r="151" spans="1:32" s="110" customFormat="1" ht="27" x14ac:dyDescent="0.25">
      <c r="A151" s="10" t="s">
        <v>506</v>
      </c>
      <c r="B151" s="11" t="s">
        <v>519</v>
      </c>
      <c r="C151" s="60">
        <f t="shared" si="12"/>
        <v>3</v>
      </c>
      <c r="D151" s="46">
        <v>3</v>
      </c>
      <c r="E151" s="30">
        <v>3</v>
      </c>
      <c r="F151" s="30">
        <v>2</v>
      </c>
      <c r="G151" s="30">
        <v>2</v>
      </c>
      <c r="H151" s="30">
        <v>3</v>
      </c>
      <c r="I151" s="31">
        <v>3</v>
      </c>
      <c r="J151" s="30">
        <v>3</v>
      </c>
      <c r="K151" s="50">
        <v>3</v>
      </c>
      <c r="L151" s="61">
        <f t="shared" si="13"/>
        <v>1</v>
      </c>
      <c r="M151" s="133">
        <v>1</v>
      </c>
      <c r="N151" s="134">
        <v>1</v>
      </c>
      <c r="O151" s="135">
        <v>1</v>
      </c>
      <c r="P151" s="131">
        <f t="shared" si="14"/>
        <v>3</v>
      </c>
      <c r="Q151" s="56">
        <v>2</v>
      </c>
      <c r="R151" s="59">
        <v>3</v>
      </c>
      <c r="S151" s="132">
        <f t="shared" si="17"/>
        <v>3</v>
      </c>
      <c r="T151" s="79">
        <v>3</v>
      </c>
      <c r="U151" s="80">
        <v>1</v>
      </c>
      <c r="V151" s="86">
        <v>0</v>
      </c>
      <c r="W151" s="125">
        <f t="shared" si="15"/>
        <v>34</v>
      </c>
      <c r="X151" s="126">
        <f t="shared" si="16"/>
        <v>22</v>
      </c>
      <c r="Y151" s="126"/>
      <c r="Z151" s="16" t="s">
        <v>541</v>
      </c>
      <c r="AA151" s="9" t="s">
        <v>519</v>
      </c>
      <c r="AC151" s="136" t="s">
        <v>509</v>
      </c>
      <c r="AD151" s="127">
        <v>1</v>
      </c>
      <c r="AE151" s="9" t="s">
        <v>540</v>
      </c>
      <c r="AF151" s="10" t="s">
        <v>504</v>
      </c>
    </row>
    <row r="152" spans="1:32" s="110" customFormat="1" ht="27" x14ac:dyDescent="0.25">
      <c r="A152" s="13" t="s">
        <v>507</v>
      </c>
      <c r="B152" s="14" t="s">
        <v>542</v>
      </c>
      <c r="C152" s="60">
        <f t="shared" si="12"/>
        <v>3</v>
      </c>
      <c r="D152" s="46">
        <v>2</v>
      </c>
      <c r="E152" s="30">
        <v>2</v>
      </c>
      <c r="F152" s="30">
        <v>0</v>
      </c>
      <c r="G152" s="30">
        <v>0</v>
      </c>
      <c r="H152" s="30">
        <v>0</v>
      </c>
      <c r="I152" s="31">
        <v>3</v>
      </c>
      <c r="J152" s="30">
        <v>2</v>
      </c>
      <c r="K152" s="50">
        <v>2</v>
      </c>
      <c r="L152" s="61">
        <f t="shared" si="13"/>
        <v>3</v>
      </c>
      <c r="M152" s="133">
        <v>3</v>
      </c>
      <c r="N152" s="134">
        <v>3</v>
      </c>
      <c r="O152" s="135">
        <v>1</v>
      </c>
      <c r="P152" s="131">
        <f t="shared" si="14"/>
        <v>2</v>
      </c>
      <c r="Q152" s="56">
        <v>2</v>
      </c>
      <c r="R152" s="59">
        <v>1</v>
      </c>
      <c r="S152" s="132">
        <f t="shared" si="17"/>
        <v>2</v>
      </c>
      <c r="T152" s="79">
        <v>1</v>
      </c>
      <c r="U152" s="80">
        <v>1</v>
      </c>
      <c r="V152" s="86">
        <v>2</v>
      </c>
      <c r="W152" s="125">
        <f t="shared" si="15"/>
        <v>25</v>
      </c>
      <c r="X152" s="126">
        <f t="shared" si="16"/>
        <v>11</v>
      </c>
      <c r="Y152" s="126"/>
      <c r="Z152" s="16" t="s">
        <v>543</v>
      </c>
      <c r="AA152" s="12" t="s">
        <v>542</v>
      </c>
      <c r="AC152" s="136" t="s">
        <v>512</v>
      </c>
      <c r="AD152" s="127">
        <v>1</v>
      </c>
      <c r="AE152" s="8" t="s">
        <v>530</v>
      </c>
      <c r="AF152" s="1" t="s">
        <v>529</v>
      </c>
    </row>
    <row r="153" spans="1:32" s="110" customFormat="1" ht="27" x14ac:dyDescent="0.25">
      <c r="A153" s="13" t="s">
        <v>509</v>
      </c>
      <c r="B153" s="14" t="s">
        <v>522</v>
      </c>
      <c r="C153" s="60">
        <f t="shared" si="12"/>
        <v>3</v>
      </c>
      <c r="D153" s="46">
        <v>2</v>
      </c>
      <c r="E153" s="30">
        <v>3</v>
      </c>
      <c r="F153" s="30">
        <v>3</v>
      </c>
      <c r="G153" s="30">
        <v>1</v>
      </c>
      <c r="H153" s="30">
        <v>1</v>
      </c>
      <c r="I153" s="31">
        <v>1</v>
      </c>
      <c r="J153" s="30">
        <v>3</v>
      </c>
      <c r="K153" s="50">
        <v>3</v>
      </c>
      <c r="L153" s="61">
        <f t="shared" si="13"/>
        <v>2</v>
      </c>
      <c r="M153" s="133">
        <v>1</v>
      </c>
      <c r="N153" s="134">
        <v>2</v>
      </c>
      <c r="O153" s="135">
        <v>1</v>
      </c>
      <c r="P153" s="131">
        <f t="shared" si="14"/>
        <v>3</v>
      </c>
      <c r="Q153" s="56">
        <v>3</v>
      </c>
      <c r="R153" s="59">
        <v>2</v>
      </c>
      <c r="S153" s="132">
        <f t="shared" si="17"/>
        <v>2</v>
      </c>
      <c r="T153" s="79">
        <v>1</v>
      </c>
      <c r="U153" s="80">
        <v>2</v>
      </c>
      <c r="V153" s="86">
        <v>0</v>
      </c>
      <c r="W153" s="125">
        <f t="shared" si="15"/>
        <v>29</v>
      </c>
      <c r="X153" s="126">
        <f t="shared" si="16"/>
        <v>17</v>
      </c>
      <c r="Y153" s="126"/>
      <c r="Z153" s="16" t="s">
        <v>544</v>
      </c>
      <c r="AA153" s="12" t="s">
        <v>522</v>
      </c>
      <c r="AC153" s="136" t="s">
        <v>514</v>
      </c>
      <c r="AD153" s="127">
        <v>1</v>
      </c>
      <c r="AE153" s="9" t="s">
        <v>453</v>
      </c>
      <c r="AF153" s="10" t="s">
        <v>416</v>
      </c>
    </row>
    <row r="154" spans="1:32" s="110" customFormat="1" ht="40.5" x14ac:dyDescent="0.25">
      <c r="A154" s="13" t="s">
        <v>512</v>
      </c>
      <c r="B154" s="14" t="s">
        <v>524</v>
      </c>
      <c r="C154" s="60">
        <f t="shared" si="12"/>
        <v>3</v>
      </c>
      <c r="D154" s="46">
        <v>3</v>
      </c>
      <c r="E154" s="30">
        <v>2</v>
      </c>
      <c r="F154" s="30">
        <v>3</v>
      </c>
      <c r="G154" s="30">
        <v>2</v>
      </c>
      <c r="H154" s="30">
        <v>2</v>
      </c>
      <c r="I154" s="31">
        <v>2</v>
      </c>
      <c r="J154" s="30">
        <v>3</v>
      </c>
      <c r="K154" s="50">
        <v>3</v>
      </c>
      <c r="L154" s="61">
        <f t="shared" si="13"/>
        <v>1</v>
      </c>
      <c r="M154" s="133">
        <v>1</v>
      </c>
      <c r="N154" s="134">
        <v>1</v>
      </c>
      <c r="O154" s="135">
        <v>1</v>
      </c>
      <c r="P154" s="131">
        <f t="shared" si="14"/>
        <v>3</v>
      </c>
      <c r="Q154" s="56">
        <v>3</v>
      </c>
      <c r="R154" s="59">
        <v>3</v>
      </c>
      <c r="S154" s="132">
        <f t="shared" si="17"/>
        <v>3</v>
      </c>
      <c r="T154" s="79">
        <v>3</v>
      </c>
      <c r="U154" s="80">
        <v>1</v>
      </c>
      <c r="V154" s="86">
        <v>0</v>
      </c>
      <c r="W154" s="125">
        <f t="shared" si="15"/>
        <v>33</v>
      </c>
      <c r="X154" s="126">
        <f t="shared" si="16"/>
        <v>20</v>
      </c>
      <c r="Y154" s="126"/>
      <c r="Z154" s="16" t="s">
        <v>545</v>
      </c>
      <c r="AA154" s="12" t="s">
        <v>524</v>
      </c>
      <c r="AC154" s="136" t="s">
        <v>516</v>
      </c>
      <c r="AD154" s="127">
        <v>1</v>
      </c>
      <c r="AE154" s="9" t="s">
        <v>546</v>
      </c>
      <c r="AF154" s="10" t="s">
        <v>547</v>
      </c>
    </row>
    <row r="155" spans="1:32" s="110" customFormat="1" ht="40.5" x14ac:dyDescent="0.25">
      <c r="A155" s="13" t="s">
        <v>514</v>
      </c>
      <c r="B155" s="14" t="s">
        <v>532</v>
      </c>
      <c r="C155" s="60">
        <f t="shared" si="12"/>
        <v>3</v>
      </c>
      <c r="D155" s="46">
        <v>1</v>
      </c>
      <c r="E155" s="30">
        <v>1</v>
      </c>
      <c r="F155" s="30">
        <v>0</v>
      </c>
      <c r="G155" s="30">
        <v>0</v>
      </c>
      <c r="H155" s="30">
        <v>1</v>
      </c>
      <c r="I155" s="31">
        <v>1</v>
      </c>
      <c r="J155" s="30">
        <v>3</v>
      </c>
      <c r="K155" s="50">
        <v>1</v>
      </c>
      <c r="L155" s="61">
        <f t="shared" si="13"/>
        <v>3</v>
      </c>
      <c r="M155" s="133">
        <v>3</v>
      </c>
      <c r="N155" s="134">
        <v>1</v>
      </c>
      <c r="O155" s="135">
        <v>1</v>
      </c>
      <c r="P155" s="131">
        <f t="shared" si="14"/>
        <v>2</v>
      </c>
      <c r="Q155" s="56">
        <v>1</v>
      </c>
      <c r="R155" s="59">
        <v>2</v>
      </c>
      <c r="S155" s="132">
        <f t="shared" si="17"/>
        <v>2</v>
      </c>
      <c r="T155" s="79">
        <v>1</v>
      </c>
      <c r="U155" s="80">
        <v>1</v>
      </c>
      <c r="V155" s="86">
        <v>2</v>
      </c>
      <c r="W155" s="125">
        <f t="shared" si="15"/>
        <v>20</v>
      </c>
      <c r="X155" s="126">
        <f t="shared" si="16"/>
        <v>8</v>
      </c>
      <c r="Y155" s="126"/>
      <c r="Z155" s="16" t="s">
        <v>548</v>
      </c>
      <c r="AA155" s="12" t="s">
        <v>532</v>
      </c>
      <c r="AC155" s="136" t="s">
        <v>518</v>
      </c>
      <c r="AD155" s="127">
        <v>1</v>
      </c>
      <c r="AE155" s="8" t="s">
        <v>139</v>
      </c>
      <c r="AF155" s="1" t="s">
        <v>138</v>
      </c>
    </row>
    <row r="156" spans="1:32" s="110" customFormat="1" ht="54" x14ac:dyDescent="0.25">
      <c r="A156" s="13" t="s">
        <v>516</v>
      </c>
      <c r="B156" s="14" t="s">
        <v>533</v>
      </c>
      <c r="C156" s="60">
        <f t="shared" si="12"/>
        <v>3</v>
      </c>
      <c r="D156" s="46">
        <v>2</v>
      </c>
      <c r="E156" s="30">
        <v>1</v>
      </c>
      <c r="F156" s="30">
        <v>1</v>
      </c>
      <c r="G156" s="30">
        <v>0</v>
      </c>
      <c r="H156" s="30">
        <v>1</v>
      </c>
      <c r="I156" s="31">
        <v>1</v>
      </c>
      <c r="J156" s="30">
        <v>3</v>
      </c>
      <c r="K156" s="50">
        <v>2</v>
      </c>
      <c r="L156" s="61">
        <f t="shared" si="13"/>
        <v>1</v>
      </c>
      <c r="M156" s="133">
        <v>1</v>
      </c>
      <c r="N156" s="134">
        <v>1</v>
      </c>
      <c r="O156" s="135">
        <v>1</v>
      </c>
      <c r="P156" s="131">
        <f t="shared" si="14"/>
        <v>3</v>
      </c>
      <c r="Q156" s="56">
        <v>3</v>
      </c>
      <c r="R156" s="59">
        <v>2</v>
      </c>
      <c r="S156" s="132">
        <f t="shared" si="17"/>
        <v>3</v>
      </c>
      <c r="T156" s="79">
        <v>2</v>
      </c>
      <c r="U156" s="80">
        <v>1</v>
      </c>
      <c r="V156" s="86">
        <v>3</v>
      </c>
      <c r="W156" s="125">
        <f t="shared" si="15"/>
        <v>25</v>
      </c>
      <c r="X156" s="126">
        <f t="shared" si="16"/>
        <v>11</v>
      </c>
      <c r="Y156" s="126"/>
      <c r="Z156" s="16" t="s">
        <v>549</v>
      </c>
      <c r="AA156" s="12" t="s">
        <v>533</v>
      </c>
      <c r="AC156" s="136" t="s">
        <v>521</v>
      </c>
      <c r="AD156" s="127">
        <v>1</v>
      </c>
      <c r="AE156" s="12" t="s">
        <v>177</v>
      </c>
      <c r="AF156" s="13" t="s">
        <v>163</v>
      </c>
    </row>
    <row r="157" spans="1:32" s="110" customFormat="1" ht="27" x14ac:dyDescent="0.25">
      <c r="A157" s="13" t="s">
        <v>518</v>
      </c>
      <c r="B157" s="14" t="s">
        <v>537</v>
      </c>
      <c r="C157" s="60">
        <f t="shared" si="12"/>
        <v>3</v>
      </c>
      <c r="D157" s="46">
        <v>3</v>
      </c>
      <c r="E157" s="30">
        <v>3</v>
      </c>
      <c r="F157" s="30">
        <v>1</v>
      </c>
      <c r="G157" s="30">
        <v>1</v>
      </c>
      <c r="H157" s="30">
        <v>2</v>
      </c>
      <c r="I157" s="31">
        <v>1</v>
      </c>
      <c r="J157" s="30">
        <v>3</v>
      </c>
      <c r="K157" s="50">
        <v>3</v>
      </c>
      <c r="L157" s="61">
        <f t="shared" si="13"/>
        <v>1</v>
      </c>
      <c r="M157" s="133">
        <v>1</v>
      </c>
      <c r="N157" s="134">
        <v>1</v>
      </c>
      <c r="O157" s="135">
        <v>1</v>
      </c>
      <c r="P157" s="131">
        <f t="shared" si="14"/>
        <v>3</v>
      </c>
      <c r="Q157" s="56">
        <v>2</v>
      </c>
      <c r="R157" s="59">
        <v>3</v>
      </c>
      <c r="S157" s="132">
        <f t="shared" si="17"/>
        <v>3</v>
      </c>
      <c r="T157" s="79">
        <v>3</v>
      </c>
      <c r="U157" s="80">
        <v>1</v>
      </c>
      <c r="V157" s="86">
        <v>0</v>
      </c>
      <c r="W157" s="125">
        <f t="shared" si="15"/>
        <v>29</v>
      </c>
      <c r="X157" s="126">
        <f t="shared" si="16"/>
        <v>17</v>
      </c>
      <c r="Y157" s="126"/>
      <c r="Z157" s="16" t="s">
        <v>363</v>
      </c>
      <c r="AA157" s="12" t="s">
        <v>537</v>
      </c>
      <c r="AC157" s="136" t="s">
        <v>523</v>
      </c>
      <c r="AD157" s="127">
        <v>1</v>
      </c>
      <c r="AE157" s="12" t="s">
        <v>191</v>
      </c>
      <c r="AF157" s="13" t="s">
        <v>172</v>
      </c>
    </row>
    <row r="158" spans="1:32" s="110" customFormat="1" x14ac:dyDescent="0.25">
      <c r="A158" s="13" t="s">
        <v>521</v>
      </c>
      <c r="B158" s="14" t="s">
        <v>538</v>
      </c>
      <c r="C158" s="60">
        <f t="shared" si="12"/>
        <v>3</v>
      </c>
      <c r="D158" s="46">
        <v>2</v>
      </c>
      <c r="E158" s="30">
        <v>3</v>
      </c>
      <c r="F158" s="30">
        <v>3</v>
      </c>
      <c r="G158" s="30">
        <v>0</v>
      </c>
      <c r="H158" s="30">
        <v>2</v>
      </c>
      <c r="I158" s="31">
        <v>1</v>
      </c>
      <c r="J158" s="30">
        <v>3</v>
      </c>
      <c r="K158" s="50">
        <v>3</v>
      </c>
      <c r="L158" s="61">
        <f t="shared" si="13"/>
        <v>2</v>
      </c>
      <c r="M158" s="133">
        <v>1</v>
      </c>
      <c r="N158" s="134">
        <v>2</v>
      </c>
      <c r="O158" s="135">
        <v>1</v>
      </c>
      <c r="P158" s="131">
        <f t="shared" si="14"/>
        <v>3</v>
      </c>
      <c r="Q158" s="56">
        <v>3</v>
      </c>
      <c r="R158" s="59">
        <v>3</v>
      </c>
      <c r="S158" s="132">
        <f t="shared" si="17"/>
        <v>3</v>
      </c>
      <c r="T158" s="79">
        <v>3</v>
      </c>
      <c r="U158" s="80">
        <v>1</v>
      </c>
      <c r="V158" s="86">
        <v>0</v>
      </c>
      <c r="W158" s="125">
        <f t="shared" si="15"/>
        <v>31</v>
      </c>
      <c r="X158" s="126">
        <f t="shared" si="16"/>
        <v>17</v>
      </c>
      <c r="Y158" s="126"/>
      <c r="Z158" s="16" t="s">
        <v>550</v>
      </c>
      <c r="AA158" s="12" t="s">
        <v>538</v>
      </c>
      <c r="AC158" s="136" t="s">
        <v>526</v>
      </c>
      <c r="AD158" s="127">
        <v>1</v>
      </c>
      <c r="AE158" s="12" t="s">
        <v>195</v>
      </c>
      <c r="AF158" s="13" t="s">
        <v>174</v>
      </c>
    </row>
    <row r="159" spans="1:32" s="110" customFormat="1" ht="27.75" thickBot="1" x14ac:dyDescent="0.3">
      <c r="A159" s="13" t="s">
        <v>523</v>
      </c>
      <c r="B159" s="14" t="s">
        <v>551</v>
      </c>
      <c r="C159" s="60">
        <f t="shared" si="12"/>
        <v>3</v>
      </c>
      <c r="D159" s="46">
        <v>3</v>
      </c>
      <c r="E159" s="30">
        <v>3</v>
      </c>
      <c r="F159" s="30">
        <v>2</v>
      </c>
      <c r="G159" s="30">
        <v>2</v>
      </c>
      <c r="H159" s="30">
        <v>2</v>
      </c>
      <c r="I159" s="31">
        <v>1</v>
      </c>
      <c r="J159" s="30">
        <v>2</v>
      </c>
      <c r="K159" s="50">
        <v>3</v>
      </c>
      <c r="L159" s="61">
        <f t="shared" si="13"/>
        <v>2</v>
      </c>
      <c r="M159" s="133">
        <v>1</v>
      </c>
      <c r="N159" s="134">
        <v>2</v>
      </c>
      <c r="O159" s="135">
        <v>1</v>
      </c>
      <c r="P159" s="131">
        <f t="shared" si="14"/>
        <v>3</v>
      </c>
      <c r="Q159" s="56">
        <v>3</v>
      </c>
      <c r="R159" s="59">
        <v>3</v>
      </c>
      <c r="S159" s="132">
        <f t="shared" si="17"/>
        <v>3</v>
      </c>
      <c r="T159" s="79">
        <v>3</v>
      </c>
      <c r="U159" s="80">
        <v>1</v>
      </c>
      <c r="V159" s="86">
        <v>0</v>
      </c>
      <c r="W159" s="125">
        <f t="shared" si="15"/>
        <v>32</v>
      </c>
      <c r="X159" s="126">
        <f t="shared" si="16"/>
        <v>18</v>
      </c>
      <c r="Y159" s="126"/>
      <c r="Z159" s="16" t="s">
        <v>552</v>
      </c>
      <c r="AA159" s="12" t="s">
        <v>551</v>
      </c>
      <c r="AC159" s="136" t="s">
        <v>531</v>
      </c>
      <c r="AD159" s="127">
        <v>1</v>
      </c>
      <c r="AE159" s="9" t="s">
        <v>158</v>
      </c>
      <c r="AF159" s="10" t="s">
        <v>130</v>
      </c>
    </row>
    <row r="160" spans="1:32" s="110" customFormat="1" ht="15.75" thickBot="1" x14ac:dyDescent="0.3">
      <c r="A160" s="13" t="s">
        <v>526</v>
      </c>
      <c r="B160" s="14" t="s">
        <v>553</v>
      </c>
      <c r="C160" s="60">
        <f t="shared" si="12"/>
        <v>3</v>
      </c>
      <c r="D160" s="46">
        <v>3</v>
      </c>
      <c r="E160" s="30">
        <v>3</v>
      </c>
      <c r="F160" s="30">
        <v>2</v>
      </c>
      <c r="G160" s="30">
        <v>2</v>
      </c>
      <c r="H160" s="30">
        <v>2</v>
      </c>
      <c r="I160" s="31">
        <v>1</v>
      </c>
      <c r="J160" s="30">
        <v>2</v>
      </c>
      <c r="K160" s="50">
        <v>3</v>
      </c>
      <c r="L160" s="61">
        <f t="shared" si="13"/>
        <v>2</v>
      </c>
      <c r="M160" s="133">
        <v>1</v>
      </c>
      <c r="N160" s="134">
        <v>2</v>
      </c>
      <c r="O160" s="135">
        <v>1</v>
      </c>
      <c r="P160" s="131">
        <f t="shared" si="14"/>
        <v>3</v>
      </c>
      <c r="Q160" s="56">
        <v>3</v>
      </c>
      <c r="R160" s="59">
        <v>3</v>
      </c>
      <c r="S160" s="132">
        <f t="shared" si="17"/>
        <v>3</v>
      </c>
      <c r="T160" s="79">
        <v>3</v>
      </c>
      <c r="U160" s="80">
        <v>1</v>
      </c>
      <c r="V160" s="86">
        <v>0</v>
      </c>
      <c r="W160" s="125">
        <f t="shared" si="15"/>
        <v>32</v>
      </c>
      <c r="X160" s="126">
        <f t="shared" si="16"/>
        <v>18</v>
      </c>
      <c r="Y160" s="137"/>
      <c r="Z160" s="138" t="s">
        <v>554</v>
      </c>
      <c r="AA160" s="12" t="s">
        <v>553</v>
      </c>
      <c r="AC160" s="136" t="s">
        <v>528</v>
      </c>
      <c r="AD160" s="127">
        <v>1</v>
      </c>
      <c r="AE160" s="12" t="s">
        <v>267</v>
      </c>
      <c r="AF160" s="13" t="s">
        <v>242</v>
      </c>
    </row>
    <row r="161" spans="1:32" s="110" customFormat="1" ht="40.5" x14ac:dyDescent="0.25">
      <c r="A161" s="13" t="s">
        <v>531</v>
      </c>
      <c r="B161" s="14" t="s">
        <v>539</v>
      </c>
      <c r="C161" s="60">
        <f t="shared" si="12"/>
        <v>3</v>
      </c>
      <c r="D161" s="46">
        <v>2</v>
      </c>
      <c r="E161" s="30">
        <v>2</v>
      </c>
      <c r="F161" s="30">
        <v>3</v>
      </c>
      <c r="G161" s="30">
        <v>2</v>
      </c>
      <c r="H161" s="30">
        <v>0</v>
      </c>
      <c r="I161" s="31">
        <v>1</v>
      </c>
      <c r="J161" s="30">
        <v>3</v>
      </c>
      <c r="K161" s="50">
        <v>3</v>
      </c>
      <c r="L161" s="61">
        <f t="shared" si="13"/>
        <v>2</v>
      </c>
      <c r="M161" s="133">
        <v>0</v>
      </c>
      <c r="N161" s="134">
        <v>2</v>
      </c>
      <c r="O161" s="135">
        <v>1</v>
      </c>
      <c r="P161" s="131">
        <f t="shared" si="14"/>
        <v>3</v>
      </c>
      <c r="Q161" s="56">
        <v>3</v>
      </c>
      <c r="R161" s="59">
        <v>2</v>
      </c>
      <c r="S161" s="132">
        <f t="shared" si="17"/>
        <v>2</v>
      </c>
      <c r="T161" s="79">
        <v>2</v>
      </c>
      <c r="U161" s="80">
        <v>1</v>
      </c>
      <c r="V161" s="86">
        <v>0</v>
      </c>
      <c r="W161" s="125">
        <f t="shared" si="15"/>
        <v>27</v>
      </c>
      <c r="X161" s="126">
        <f t="shared" si="16"/>
        <v>16</v>
      </c>
      <c r="Y161" s="126"/>
      <c r="Z161" s="150" t="s">
        <v>555</v>
      </c>
      <c r="AA161" s="12" t="s">
        <v>539</v>
      </c>
      <c r="AC161" s="16" t="s">
        <v>534</v>
      </c>
      <c r="AD161" s="127">
        <v>1</v>
      </c>
      <c r="AE161" s="9" t="s">
        <v>315</v>
      </c>
      <c r="AF161" s="10" t="s">
        <v>281</v>
      </c>
    </row>
    <row r="162" spans="1:32" s="110" customFormat="1" ht="27.75" thickBot="1" x14ac:dyDescent="0.3">
      <c r="A162" s="13" t="s">
        <v>528</v>
      </c>
      <c r="B162" s="14" t="s">
        <v>527</v>
      </c>
      <c r="C162" s="60">
        <f t="shared" si="12"/>
        <v>3</v>
      </c>
      <c r="D162" s="46">
        <v>3</v>
      </c>
      <c r="E162" s="30">
        <v>3</v>
      </c>
      <c r="F162" s="30">
        <v>2</v>
      </c>
      <c r="G162" s="30">
        <v>2</v>
      </c>
      <c r="H162" s="30">
        <v>1</v>
      </c>
      <c r="I162" s="31">
        <v>3</v>
      </c>
      <c r="J162" s="30">
        <v>2</v>
      </c>
      <c r="K162" s="50">
        <v>3</v>
      </c>
      <c r="L162" s="61">
        <f t="shared" si="13"/>
        <v>2</v>
      </c>
      <c r="M162" s="133">
        <v>0</v>
      </c>
      <c r="N162" s="134">
        <v>2</v>
      </c>
      <c r="O162" s="135">
        <v>1</v>
      </c>
      <c r="P162" s="131">
        <f t="shared" si="14"/>
        <v>3</v>
      </c>
      <c r="Q162" s="56">
        <v>3</v>
      </c>
      <c r="R162" s="59">
        <v>3</v>
      </c>
      <c r="S162" s="132">
        <f t="shared" si="17"/>
        <v>3</v>
      </c>
      <c r="T162" s="79">
        <v>3</v>
      </c>
      <c r="U162" s="80">
        <v>1</v>
      </c>
      <c r="V162" s="86">
        <v>0</v>
      </c>
      <c r="W162" s="125">
        <f t="shared" si="15"/>
        <v>32</v>
      </c>
      <c r="X162" s="126">
        <f t="shared" si="16"/>
        <v>19</v>
      </c>
      <c r="Y162" s="126"/>
      <c r="Z162" s="16" t="s">
        <v>556</v>
      </c>
      <c r="AA162" s="12" t="s">
        <v>527</v>
      </c>
      <c r="AC162" s="16" t="s">
        <v>536</v>
      </c>
      <c r="AD162" s="127"/>
      <c r="AE162" s="9" t="s">
        <v>319</v>
      </c>
      <c r="AF162" s="10" t="s">
        <v>285</v>
      </c>
    </row>
    <row r="163" spans="1:32" s="110" customFormat="1" ht="41.25" thickBot="1" x14ac:dyDescent="0.3">
      <c r="A163" s="10" t="s">
        <v>534</v>
      </c>
      <c r="B163" s="11" t="s">
        <v>557</v>
      </c>
      <c r="C163" s="60">
        <f t="shared" si="12"/>
        <v>3</v>
      </c>
      <c r="D163" s="46">
        <v>3</v>
      </c>
      <c r="E163" s="30">
        <v>3</v>
      </c>
      <c r="F163" s="30" t="s">
        <v>65</v>
      </c>
      <c r="G163" s="30">
        <v>0</v>
      </c>
      <c r="H163" s="30">
        <v>0</v>
      </c>
      <c r="I163" s="31">
        <v>2</v>
      </c>
      <c r="J163" s="30">
        <v>2</v>
      </c>
      <c r="K163" s="50">
        <v>3</v>
      </c>
      <c r="L163" s="61">
        <f t="shared" si="13"/>
        <v>1</v>
      </c>
      <c r="M163" s="133">
        <v>0</v>
      </c>
      <c r="N163" s="134">
        <v>1</v>
      </c>
      <c r="O163" s="135">
        <v>1</v>
      </c>
      <c r="P163" s="131">
        <f t="shared" si="14"/>
        <v>3</v>
      </c>
      <c r="Q163" s="56">
        <v>3</v>
      </c>
      <c r="R163" s="59">
        <v>3</v>
      </c>
      <c r="S163" s="132">
        <f t="shared" si="17"/>
        <v>1</v>
      </c>
      <c r="T163" s="79">
        <v>1</v>
      </c>
      <c r="U163" s="80">
        <v>1</v>
      </c>
      <c r="V163" s="86">
        <v>0</v>
      </c>
      <c r="W163" s="125">
        <f t="shared" si="15"/>
        <v>23</v>
      </c>
      <c r="X163" s="126">
        <f t="shared" si="16"/>
        <v>13</v>
      </c>
      <c r="Y163" s="126"/>
      <c r="Z163" s="136" t="s">
        <v>153</v>
      </c>
      <c r="AA163" s="9" t="s">
        <v>557</v>
      </c>
      <c r="AC163" s="120"/>
      <c r="AD163" s="121"/>
      <c r="AE163" s="12" t="s">
        <v>558</v>
      </c>
      <c r="AF163" s="13" t="s">
        <v>559</v>
      </c>
    </row>
    <row r="164" spans="1:32" s="110" customFormat="1" ht="27" x14ac:dyDescent="0.25">
      <c r="A164" s="10" t="s">
        <v>536</v>
      </c>
      <c r="B164" s="11" t="s">
        <v>560</v>
      </c>
      <c r="C164" s="60">
        <f t="shared" si="12"/>
        <v>3</v>
      </c>
      <c r="D164" s="46">
        <v>2.5789473680000001</v>
      </c>
      <c r="E164" s="30">
        <v>2</v>
      </c>
      <c r="F164" s="30">
        <v>2</v>
      </c>
      <c r="G164" s="30">
        <v>1</v>
      </c>
      <c r="H164" s="30">
        <v>1</v>
      </c>
      <c r="I164" s="30">
        <v>2</v>
      </c>
      <c r="J164" s="30">
        <v>1.4210526320000001</v>
      </c>
      <c r="K164" s="50">
        <v>3</v>
      </c>
      <c r="L164" s="61">
        <f t="shared" si="13"/>
        <v>2</v>
      </c>
      <c r="M164" s="133">
        <v>1</v>
      </c>
      <c r="N164" s="134">
        <v>2</v>
      </c>
      <c r="O164" s="135">
        <v>1</v>
      </c>
      <c r="P164" s="131">
        <f t="shared" si="14"/>
        <v>3</v>
      </c>
      <c r="Q164" s="56">
        <v>3</v>
      </c>
      <c r="R164" s="59">
        <v>3</v>
      </c>
      <c r="S164" s="132">
        <f t="shared" si="17"/>
        <v>2</v>
      </c>
      <c r="T164" s="79">
        <v>2</v>
      </c>
      <c r="U164" s="80">
        <v>1</v>
      </c>
      <c r="V164" s="86">
        <v>0</v>
      </c>
      <c r="W164" s="125">
        <f t="shared" si="15"/>
        <v>28</v>
      </c>
      <c r="X164" s="126">
        <f t="shared" si="16"/>
        <v>15</v>
      </c>
      <c r="Y164" s="126"/>
      <c r="Z164" s="136" t="s">
        <v>477</v>
      </c>
      <c r="AA164" s="9" t="s">
        <v>560</v>
      </c>
      <c r="AC164" s="83" t="s">
        <v>352</v>
      </c>
      <c r="AD164" s="144">
        <v>1</v>
      </c>
      <c r="AE164" s="12" t="s">
        <v>561</v>
      </c>
      <c r="AF164" s="13" t="s">
        <v>562</v>
      </c>
    </row>
    <row r="165" spans="1:32" s="110" customFormat="1" ht="27" x14ac:dyDescent="0.25">
      <c r="A165" s="37" t="s">
        <v>563</v>
      </c>
      <c r="B165" s="38" t="s">
        <v>564</v>
      </c>
      <c r="C165" s="39"/>
      <c r="D165" s="40"/>
      <c r="E165" s="40"/>
      <c r="F165" s="40"/>
      <c r="G165" s="40"/>
      <c r="H165" s="40"/>
      <c r="I165" s="40"/>
      <c r="J165" s="40"/>
      <c r="K165" s="40"/>
      <c r="L165" s="41"/>
      <c r="M165" s="122"/>
      <c r="N165" s="122"/>
      <c r="O165" s="122"/>
      <c r="P165" s="123"/>
      <c r="Q165" s="42"/>
      <c r="R165" s="42"/>
      <c r="S165" s="39"/>
      <c r="T165" s="43"/>
      <c r="U165" s="43"/>
      <c r="V165" s="73"/>
      <c r="W165" s="124"/>
      <c r="X165" s="125">
        <f t="shared" si="16"/>
        <v>0</v>
      </c>
      <c r="Y165" s="126"/>
      <c r="Z165" s="16" t="s">
        <v>301</v>
      </c>
      <c r="AA165" s="8"/>
      <c r="AC165" s="16" t="s">
        <v>469</v>
      </c>
      <c r="AD165" s="127">
        <v>2</v>
      </c>
      <c r="AE165" s="9" t="s">
        <v>470</v>
      </c>
      <c r="AF165" s="10" t="s">
        <v>430</v>
      </c>
    </row>
    <row r="166" spans="1:32" s="110" customFormat="1" ht="27" x14ac:dyDescent="0.25">
      <c r="A166" s="10" t="s">
        <v>352</v>
      </c>
      <c r="B166" s="11" t="s">
        <v>351</v>
      </c>
      <c r="C166" s="60">
        <f t="shared" si="12"/>
        <v>3</v>
      </c>
      <c r="D166" s="46">
        <v>2</v>
      </c>
      <c r="E166" s="30">
        <v>2</v>
      </c>
      <c r="F166" s="30">
        <v>3</v>
      </c>
      <c r="G166" s="30">
        <v>2</v>
      </c>
      <c r="H166" s="30">
        <v>3</v>
      </c>
      <c r="I166" s="31">
        <v>3</v>
      </c>
      <c r="J166" s="30">
        <v>2</v>
      </c>
      <c r="K166" s="50">
        <v>3</v>
      </c>
      <c r="L166" s="61">
        <f t="shared" si="13"/>
        <v>2</v>
      </c>
      <c r="M166" s="133">
        <v>1</v>
      </c>
      <c r="N166" s="134">
        <v>2</v>
      </c>
      <c r="O166" s="135">
        <v>1</v>
      </c>
      <c r="P166" s="131">
        <f t="shared" si="14"/>
        <v>3</v>
      </c>
      <c r="Q166" s="56">
        <v>3</v>
      </c>
      <c r="R166" s="59">
        <v>3</v>
      </c>
      <c r="S166" s="132">
        <f t="shared" si="17"/>
        <v>3</v>
      </c>
      <c r="T166" s="79">
        <v>3</v>
      </c>
      <c r="U166" s="80">
        <v>1</v>
      </c>
      <c r="V166" s="86">
        <v>0</v>
      </c>
      <c r="W166" s="125">
        <f t="shared" si="15"/>
        <v>34</v>
      </c>
      <c r="X166" s="126">
        <f t="shared" si="16"/>
        <v>20</v>
      </c>
      <c r="Y166" s="126"/>
      <c r="Z166" s="136" t="s">
        <v>304</v>
      </c>
      <c r="AA166" s="9" t="s">
        <v>351</v>
      </c>
      <c r="AC166" s="16" t="s">
        <v>467</v>
      </c>
      <c r="AD166" s="127">
        <v>1</v>
      </c>
      <c r="AE166" s="12" t="s">
        <v>173</v>
      </c>
      <c r="AF166" s="13" t="s">
        <v>155</v>
      </c>
    </row>
    <row r="167" spans="1:32" s="110" customFormat="1" ht="54" x14ac:dyDescent="0.25">
      <c r="A167" s="10" t="s">
        <v>469</v>
      </c>
      <c r="B167" s="11" t="s">
        <v>468</v>
      </c>
      <c r="C167" s="60">
        <f t="shared" si="12"/>
        <v>2</v>
      </c>
      <c r="D167" s="46">
        <v>2</v>
      </c>
      <c r="E167" s="30">
        <v>1</v>
      </c>
      <c r="F167" s="30">
        <v>1</v>
      </c>
      <c r="G167" s="30">
        <v>0</v>
      </c>
      <c r="H167" s="30">
        <v>2</v>
      </c>
      <c r="I167" s="31">
        <v>1</v>
      </c>
      <c r="J167" s="30">
        <v>2</v>
      </c>
      <c r="K167" s="50">
        <v>2</v>
      </c>
      <c r="L167" s="61">
        <f t="shared" si="13"/>
        <v>1</v>
      </c>
      <c r="M167" s="133">
        <v>1</v>
      </c>
      <c r="N167" s="134">
        <v>1</v>
      </c>
      <c r="O167" s="135">
        <v>2</v>
      </c>
      <c r="P167" s="131">
        <f t="shared" si="14"/>
        <v>3</v>
      </c>
      <c r="Q167" s="56">
        <v>3</v>
      </c>
      <c r="R167" s="59">
        <v>3</v>
      </c>
      <c r="S167" s="132">
        <f t="shared" si="17"/>
        <v>2</v>
      </c>
      <c r="T167" s="79">
        <v>2</v>
      </c>
      <c r="U167" s="80">
        <v>1</v>
      </c>
      <c r="V167" s="86">
        <v>0</v>
      </c>
      <c r="W167" s="125">
        <f t="shared" si="15"/>
        <v>24</v>
      </c>
      <c r="X167" s="126">
        <f t="shared" si="16"/>
        <v>11</v>
      </c>
      <c r="Y167" s="126"/>
      <c r="Z167" s="136" t="s">
        <v>278</v>
      </c>
      <c r="AA167" s="9" t="s">
        <v>468</v>
      </c>
      <c r="AC167" s="16" t="s">
        <v>541</v>
      </c>
      <c r="AD167" s="127">
        <v>1</v>
      </c>
      <c r="AE167" s="12" t="s">
        <v>168</v>
      </c>
      <c r="AF167" s="13" t="s">
        <v>144</v>
      </c>
    </row>
    <row r="168" spans="1:32" s="110" customFormat="1" ht="27" x14ac:dyDescent="0.25">
      <c r="A168" s="10" t="s">
        <v>467</v>
      </c>
      <c r="B168" s="11" t="s">
        <v>466</v>
      </c>
      <c r="C168" s="60">
        <f t="shared" si="12"/>
        <v>3</v>
      </c>
      <c r="D168" s="46">
        <v>2</v>
      </c>
      <c r="E168" s="30">
        <v>2</v>
      </c>
      <c r="F168" s="30">
        <v>2</v>
      </c>
      <c r="G168" s="30">
        <v>1</v>
      </c>
      <c r="H168" s="30">
        <v>1</v>
      </c>
      <c r="I168" s="31">
        <v>3</v>
      </c>
      <c r="J168" s="30">
        <v>3</v>
      </c>
      <c r="K168" s="50">
        <v>3</v>
      </c>
      <c r="L168" s="61">
        <f t="shared" si="13"/>
        <v>3</v>
      </c>
      <c r="M168" s="133">
        <v>3</v>
      </c>
      <c r="N168" s="134">
        <v>1</v>
      </c>
      <c r="O168" s="135">
        <v>1</v>
      </c>
      <c r="P168" s="131">
        <f t="shared" si="14"/>
        <v>3</v>
      </c>
      <c r="Q168" s="56">
        <v>3</v>
      </c>
      <c r="R168" s="59">
        <v>3</v>
      </c>
      <c r="S168" s="132">
        <f t="shared" si="17"/>
        <v>3</v>
      </c>
      <c r="T168" s="79">
        <v>3</v>
      </c>
      <c r="U168" s="80">
        <v>1</v>
      </c>
      <c r="V168" s="86">
        <v>0</v>
      </c>
      <c r="W168" s="125">
        <f t="shared" si="15"/>
        <v>32</v>
      </c>
      <c r="X168" s="126">
        <f t="shared" si="16"/>
        <v>17</v>
      </c>
      <c r="Y168" s="126"/>
      <c r="Z168" s="136" t="s">
        <v>161</v>
      </c>
      <c r="AA168" s="9" t="s">
        <v>466</v>
      </c>
      <c r="AC168" s="16" t="s">
        <v>543</v>
      </c>
      <c r="AD168" s="127">
        <v>1</v>
      </c>
      <c r="AE168" s="9" t="s">
        <v>162</v>
      </c>
      <c r="AF168" s="10" t="s">
        <v>135</v>
      </c>
    </row>
    <row r="169" spans="1:32" s="110" customFormat="1" ht="27" x14ac:dyDescent="0.25">
      <c r="A169" s="10" t="s">
        <v>541</v>
      </c>
      <c r="B169" s="11" t="s">
        <v>565</v>
      </c>
      <c r="C169" s="60">
        <f t="shared" si="12"/>
        <v>3</v>
      </c>
      <c r="D169" s="46">
        <v>1</v>
      </c>
      <c r="E169" s="30">
        <v>1</v>
      </c>
      <c r="F169" s="30">
        <v>1</v>
      </c>
      <c r="G169" s="30">
        <v>1</v>
      </c>
      <c r="H169" s="30">
        <v>2</v>
      </c>
      <c r="I169" s="31">
        <v>3</v>
      </c>
      <c r="J169" s="30">
        <v>3</v>
      </c>
      <c r="K169" s="50">
        <v>2</v>
      </c>
      <c r="L169" s="61">
        <f t="shared" si="13"/>
        <v>1</v>
      </c>
      <c r="M169" s="133">
        <v>1</v>
      </c>
      <c r="N169" s="134">
        <v>1</v>
      </c>
      <c r="O169" s="135">
        <v>1</v>
      </c>
      <c r="P169" s="131">
        <f t="shared" si="14"/>
        <v>3</v>
      </c>
      <c r="Q169" s="56">
        <v>3</v>
      </c>
      <c r="R169" s="59">
        <v>3</v>
      </c>
      <c r="S169" s="132">
        <f t="shared" si="17"/>
        <v>3</v>
      </c>
      <c r="T169" s="79">
        <v>2</v>
      </c>
      <c r="U169" s="80">
        <v>1</v>
      </c>
      <c r="V169" s="86">
        <v>3</v>
      </c>
      <c r="W169" s="125">
        <f t="shared" si="15"/>
        <v>29</v>
      </c>
      <c r="X169" s="126">
        <f t="shared" si="16"/>
        <v>14</v>
      </c>
      <c r="Y169" s="126"/>
      <c r="Z169" s="136" t="s">
        <v>314</v>
      </c>
      <c r="AA169" s="9" t="s">
        <v>565</v>
      </c>
      <c r="AC169" s="16" t="s">
        <v>544</v>
      </c>
      <c r="AD169" s="127">
        <v>1</v>
      </c>
      <c r="AE169" s="12" t="s">
        <v>199</v>
      </c>
      <c r="AF169" s="13" t="s">
        <v>176</v>
      </c>
    </row>
    <row r="170" spans="1:32" s="110" customFormat="1" ht="27" x14ac:dyDescent="0.25">
      <c r="A170" s="10" t="s">
        <v>543</v>
      </c>
      <c r="B170" s="11" t="s">
        <v>566</v>
      </c>
      <c r="C170" s="60">
        <f t="shared" si="12"/>
        <v>3</v>
      </c>
      <c r="D170" s="46">
        <v>1</v>
      </c>
      <c r="E170" s="30">
        <v>2</v>
      </c>
      <c r="F170" s="30">
        <v>1</v>
      </c>
      <c r="G170" s="30">
        <v>0</v>
      </c>
      <c r="H170" s="30">
        <v>1</v>
      </c>
      <c r="I170" s="31">
        <v>3</v>
      </c>
      <c r="J170" s="30">
        <v>2</v>
      </c>
      <c r="K170" s="50">
        <v>3</v>
      </c>
      <c r="L170" s="61">
        <f t="shared" si="13"/>
        <v>3</v>
      </c>
      <c r="M170" s="133">
        <v>1</v>
      </c>
      <c r="N170" s="134">
        <v>3</v>
      </c>
      <c r="O170" s="135">
        <v>1</v>
      </c>
      <c r="P170" s="131">
        <f t="shared" si="14"/>
        <v>3</v>
      </c>
      <c r="Q170" s="56">
        <v>3</v>
      </c>
      <c r="R170" s="59">
        <v>3</v>
      </c>
      <c r="S170" s="132">
        <f t="shared" si="17"/>
        <v>3</v>
      </c>
      <c r="T170" s="79">
        <v>3</v>
      </c>
      <c r="U170" s="80">
        <v>1</v>
      </c>
      <c r="V170" s="86">
        <v>0</v>
      </c>
      <c r="W170" s="125">
        <f t="shared" si="15"/>
        <v>28</v>
      </c>
      <c r="X170" s="126">
        <f t="shared" si="16"/>
        <v>13</v>
      </c>
      <c r="Y170" s="126"/>
      <c r="Z170" s="136" t="s">
        <v>567</v>
      </c>
      <c r="AA170" s="9" t="s">
        <v>566</v>
      </c>
      <c r="AC170" s="16" t="s">
        <v>545</v>
      </c>
      <c r="AD170" s="127">
        <v>1</v>
      </c>
      <c r="AE170" s="9" t="s">
        <v>568</v>
      </c>
      <c r="AF170" s="10" t="s">
        <v>569</v>
      </c>
    </row>
    <row r="171" spans="1:32" s="110" customFormat="1" ht="27" x14ac:dyDescent="0.25">
      <c r="A171" s="10" t="s">
        <v>544</v>
      </c>
      <c r="B171" s="11" t="s">
        <v>570</v>
      </c>
      <c r="C171" s="60">
        <f t="shared" si="12"/>
        <v>3</v>
      </c>
      <c r="D171" s="46">
        <v>3</v>
      </c>
      <c r="E171" s="30">
        <v>3</v>
      </c>
      <c r="F171" s="30">
        <v>3</v>
      </c>
      <c r="G171" s="30">
        <v>1</v>
      </c>
      <c r="H171" s="30">
        <v>2</v>
      </c>
      <c r="I171" s="31">
        <v>1</v>
      </c>
      <c r="J171" s="30">
        <v>2</v>
      </c>
      <c r="K171" s="50">
        <v>3</v>
      </c>
      <c r="L171" s="61">
        <f t="shared" si="13"/>
        <v>3</v>
      </c>
      <c r="M171" s="133">
        <v>1</v>
      </c>
      <c r="N171" s="134">
        <v>3</v>
      </c>
      <c r="O171" s="135">
        <v>1</v>
      </c>
      <c r="P171" s="131">
        <f t="shared" si="14"/>
        <v>3</v>
      </c>
      <c r="Q171" s="56">
        <v>3</v>
      </c>
      <c r="R171" s="59">
        <v>3</v>
      </c>
      <c r="S171" s="132">
        <f t="shared" si="17"/>
        <v>3</v>
      </c>
      <c r="T171" s="79">
        <v>3</v>
      </c>
      <c r="U171" s="80">
        <v>1</v>
      </c>
      <c r="V171" s="86">
        <v>0</v>
      </c>
      <c r="W171" s="125">
        <f t="shared" si="15"/>
        <v>33</v>
      </c>
      <c r="X171" s="126">
        <f t="shared" si="16"/>
        <v>18</v>
      </c>
      <c r="Y171" s="126"/>
      <c r="Z171" s="16" t="s">
        <v>571</v>
      </c>
      <c r="AA171" s="9" t="s">
        <v>570</v>
      </c>
      <c r="AC171" s="16" t="s">
        <v>548</v>
      </c>
      <c r="AD171" s="127">
        <v>1</v>
      </c>
      <c r="AE171" s="9" t="s">
        <v>572</v>
      </c>
      <c r="AF171" s="10" t="s">
        <v>573</v>
      </c>
    </row>
    <row r="172" spans="1:32" s="110" customFormat="1" ht="27" x14ac:dyDescent="0.25">
      <c r="A172" s="10" t="s">
        <v>545</v>
      </c>
      <c r="B172" s="11" t="s">
        <v>574</v>
      </c>
      <c r="C172" s="60">
        <f t="shared" si="12"/>
        <v>3</v>
      </c>
      <c r="D172" s="46">
        <v>2</v>
      </c>
      <c r="E172" s="30">
        <v>2</v>
      </c>
      <c r="F172" s="30">
        <v>1</v>
      </c>
      <c r="G172" s="30">
        <v>2</v>
      </c>
      <c r="H172" s="30">
        <v>0</v>
      </c>
      <c r="I172" s="31">
        <v>1</v>
      </c>
      <c r="J172" s="30">
        <v>1</v>
      </c>
      <c r="K172" s="50">
        <v>3</v>
      </c>
      <c r="L172" s="61">
        <f t="shared" si="13"/>
        <v>2</v>
      </c>
      <c r="M172" s="133">
        <v>1</v>
      </c>
      <c r="N172" s="134">
        <v>2</v>
      </c>
      <c r="O172" s="135">
        <v>1</v>
      </c>
      <c r="P172" s="131">
        <f t="shared" si="14"/>
        <v>3</v>
      </c>
      <c r="Q172" s="56">
        <v>3</v>
      </c>
      <c r="R172" s="59">
        <v>3</v>
      </c>
      <c r="S172" s="132">
        <f t="shared" si="17"/>
        <v>3</v>
      </c>
      <c r="T172" s="79">
        <v>3</v>
      </c>
      <c r="U172" s="80">
        <v>1</v>
      </c>
      <c r="V172" s="86">
        <v>0</v>
      </c>
      <c r="W172" s="125">
        <f t="shared" si="15"/>
        <v>26</v>
      </c>
      <c r="X172" s="126">
        <f t="shared" si="16"/>
        <v>12</v>
      </c>
      <c r="Y172" s="126"/>
      <c r="Z172" s="16" t="s">
        <v>575</v>
      </c>
      <c r="AA172" s="9" t="s">
        <v>574</v>
      </c>
      <c r="AC172" s="16" t="s">
        <v>549</v>
      </c>
      <c r="AD172" s="127">
        <v>1</v>
      </c>
      <c r="AE172" s="9" t="s">
        <v>237</v>
      </c>
      <c r="AF172" s="10" t="s">
        <v>205</v>
      </c>
    </row>
    <row r="173" spans="1:32" s="110" customFormat="1" ht="27" x14ac:dyDescent="0.25">
      <c r="A173" s="10" t="s">
        <v>548</v>
      </c>
      <c r="B173" s="11" t="s">
        <v>576</v>
      </c>
      <c r="C173" s="60">
        <f t="shared" si="12"/>
        <v>3</v>
      </c>
      <c r="D173" s="46">
        <v>2</v>
      </c>
      <c r="E173" s="30">
        <v>3</v>
      </c>
      <c r="F173" s="30">
        <v>3</v>
      </c>
      <c r="G173" s="30">
        <v>2</v>
      </c>
      <c r="H173" s="30">
        <v>2</v>
      </c>
      <c r="I173" s="31">
        <v>1</v>
      </c>
      <c r="J173" s="30">
        <v>2</v>
      </c>
      <c r="K173" s="50">
        <v>3</v>
      </c>
      <c r="L173" s="61">
        <f t="shared" si="13"/>
        <v>2</v>
      </c>
      <c r="M173" s="133">
        <v>1</v>
      </c>
      <c r="N173" s="134">
        <v>2</v>
      </c>
      <c r="O173" s="135">
        <v>1</v>
      </c>
      <c r="P173" s="131">
        <f t="shared" si="14"/>
        <v>3</v>
      </c>
      <c r="Q173" s="56">
        <v>3</v>
      </c>
      <c r="R173" s="59">
        <v>2</v>
      </c>
      <c r="S173" s="132">
        <f t="shared" si="17"/>
        <v>3</v>
      </c>
      <c r="T173" s="79">
        <v>3</v>
      </c>
      <c r="U173" s="80">
        <v>1</v>
      </c>
      <c r="V173" s="86">
        <v>0</v>
      </c>
      <c r="W173" s="125">
        <f t="shared" si="15"/>
        <v>31</v>
      </c>
      <c r="X173" s="126">
        <f t="shared" si="16"/>
        <v>18</v>
      </c>
      <c r="Y173" s="126"/>
      <c r="Z173" s="16" t="s">
        <v>577</v>
      </c>
      <c r="AA173" s="9" t="s">
        <v>576</v>
      </c>
      <c r="AC173" s="16" t="s">
        <v>363</v>
      </c>
      <c r="AD173" s="127">
        <v>1</v>
      </c>
      <c r="AE173" s="9" t="s">
        <v>566</v>
      </c>
      <c r="AF173" s="10" t="s">
        <v>543</v>
      </c>
    </row>
    <row r="174" spans="1:32" s="110" customFormat="1" ht="40.5" x14ac:dyDescent="0.25">
      <c r="A174" s="10" t="s">
        <v>549</v>
      </c>
      <c r="B174" s="11" t="s">
        <v>578</v>
      </c>
      <c r="C174" s="60">
        <f t="shared" si="12"/>
        <v>3</v>
      </c>
      <c r="D174" s="46">
        <v>1</v>
      </c>
      <c r="E174" s="30">
        <v>3</v>
      </c>
      <c r="F174" s="30">
        <v>2</v>
      </c>
      <c r="G174" s="30">
        <v>0</v>
      </c>
      <c r="H174" s="30">
        <v>3</v>
      </c>
      <c r="I174" s="31">
        <v>1</v>
      </c>
      <c r="J174" s="30">
        <v>2</v>
      </c>
      <c r="K174" s="50">
        <v>3</v>
      </c>
      <c r="L174" s="61">
        <f t="shared" si="13"/>
        <v>3</v>
      </c>
      <c r="M174" s="133">
        <v>1</v>
      </c>
      <c r="N174" s="134">
        <v>3</v>
      </c>
      <c r="O174" s="135">
        <v>1</v>
      </c>
      <c r="P174" s="131">
        <f t="shared" si="14"/>
        <v>3</v>
      </c>
      <c r="Q174" s="56">
        <v>3</v>
      </c>
      <c r="R174" s="59">
        <v>2</v>
      </c>
      <c r="S174" s="132">
        <f t="shared" si="17"/>
        <v>3</v>
      </c>
      <c r="T174" s="79">
        <v>3</v>
      </c>
      <c r="U174" s="80">
        <v>1</v>
      </c>
      <c r="V174" s="86">
        <v>0</v>
      </c>
      <c r="W174" s="125">
        <f t="shared" si="15"/>
        <v>29</v>
      </c>
      <c r="X174" s="126">
        <f t="shared" si="16"/>
        <v>15</v>
      </c>
      <c r="Y174" s="126"/>
      <c r="Z174" s="16" t="s">
        <v>579</v>
      </c>
      <c r="AA174" s="9" t="s">
        <v>578</v>
      </c>
      <c r="AC174" s="16" t="s">
        <v>550</v>
      </c>
      <c r="AD174" s="127">
        <v>1</v>
      </c>
      <c r="AE174" s="12" t="s">
        <v>298</v>
      </c>
      <c r="AF174" s="13" t="s">
        <v>264</v>
      </c>
    </row>
    <row r="175" spans="1:32" s="110" customFormat="1" ht="54.75" thickBot="1" x14ac:dyDescent="0.3">
      <c r="A175" s="10" t="s">
        <v>363</v>
      </c>
      <c r="B175" s="11" t="s">
        <v>362</v>
      </c>
      <c r="C175" s="60">
        <f t="shared" si="12"/>
        <v>3</v>
      </c>
      <c r="D175" s="46">
        <v>2</v>
      </c>
      <c r="E175" s="30">
        <v>2</v>
      </c>
      <c r="F175" s="30">
        <v>1</v>
      </c>
      <c r="G175" s="30">
        <v>2</v>
      </c>
      <c r="H175" s="30">
        <v>2</v>
      </c>
      <c r="I175" s="31">
        <v>3</v>
      </c>
      <c r="J175" s="30">
        <v>3</v>
      </c>
      <c r="K175" s="50">
        <v>2</v>
      </c>
      <c r="L175" s="61">
        <f t="shared" si="13"/>
        <v>1</v>
      </c>
      <c r="M175" s="133">
        <v>0</v>
      </c>
      <c r="N175" s="134">
        <v>1</v>
      </c>
      <c r="O175" s="135">
        <v>1</v>
      </c>
      <c r="P175" s="131">
        <f t="shared" si="14"/>
        <v>3</v>
      </c>
      <c r="Q175" s="56">
        <v>3</v>
      </c>
      <c r="R175" s="59">
        <v>3</v>
      </c>
      <c r="S175" s="132">
        <f t="shared" si="17"/>
        <v>3</v>
      </c>
      <c r="T175" s="79">
        <v>3</v>
      </c>
      <c r="U175" s="80">
        <v>1</v>
      </c>
      <c r="V175" s="86">
        <v>0</v>
      </c>
      <c r="W175" s="125">
        <f t="shared" si="15"/>
        <v>29</v>
      </c>
      <c r="X175" s="126">
        <f t="shared" si="16"/>
        <v>17</v>
      </c>
      <c r="Y175" s="126"/>
      <c r="Z175" s="136" t="s">
        <v>580</v>
      </c>
      <c r="AA175" s="9" t="s">
        <v>362</v>
      </c>
      <c r="AC175" s="16" t="s">
        <v>552</v>
      </c>
      <c r="AD175" s="127">
        <v>1</v>
      </c>
      <c r="AE175" s="12" t="s">
        <v>295</v>
      </c>
      <c r="AF175" s="13" t="s">
        <v>261</v>
      </c>
    </row>
    <row r="176" spans="1:32" s="110" customFormat="1" ht="41.25" thickBot="1" x14ac:dyDescent="0.3">
      <c r="A176" s="10" t="s">
        <v>550</v>
      </c>
      <c r="B176" s="11" t="s">
        <v>581</v>
      </c>
      <c r="C176" s="60">
        <f t="shared" si="12"/>
        <v>2</v>
      </c>
      <c r="D176" s="46">
        <v>1</v>
      </c>
      <c r="E176" s="30">
        <v>1</v>
      </c>
      <c r="F176" s="30">
        <v>1</v>
      </c>
      <c r="G176" s="30">
        <v>1</v>
      </c>
      <c r="H176" s="30">
        <v>0</v>
      </c>
      <c r="I176" s="31">
        <v>2</v>
      </c>
      <c r="J176" s="30">
        <v>2</v>
      </c>
      <c r="K176" s="50">
        <v>2</v>
      </c>
      <c r="L176" s="61">
        <f t="shared" si="13"/>
        <v>1</v>
      </c>
      <c r="M176" s="133">
        <v>0</v>
      </c>
      <c r="N176" s="134">
        <v>1</v>
      </c>
      <c r="O176" s="135">
        <v>1</v>
      </c>
      <c r="P176" s="131">
        <f t="shared" si="14"/>
        <v>2</v>
      </c>
      <c r="Q176" s="56">
        <v>2</v>
      </c>
      <c r="R176" s="59">
        <v>2</v>
      </c>
      <c r="S176" s="132">
        <f t="shared" si="17"/>
        <v>3</v>
      </c>
      <c r="T176" s="79">
        <v>3</v>
      </c>
      <c r="U176" s="80">
        <v>1</v>
      </c>
      <c r="V176" s="86">
        <v>0</v>
      </c>
      <c r="W176" s="125">
        <f t="shared" si="15"/>
        <v>20</v>
      </c>
      <c r="X176" s="126">
        <f t="shared" si="16"/>
        <v>10</v>
      </c>
      <c r="Y176" s="137"/>
      <c r="Z176" s="149" t="s">
        <v>582</v>
      </c>
      <c r="AA176" s="9" t="s">
        <v>581</v>
      </c>
      <c r="AC176" s="16" t="s">
        <v>554</v>
      </c>
      <c r="AD176" s="127">
        <v>1</v>
      </c>
      <c r="AE176" s="9" t="s">
        <v>309</v>
      </c>
      <c r="AF176" s="10" t="s">
        <v>276</v>
      </c>
    </row>
    <row r="177" spans="1:32" s="110" customFormat="1" ht="40.5" x14ac:dyDescent="0.25">
      <c r="A177" s="10" t="s">
        <v>552</v>
      </c>
      <c r="B177" s="11" t="s">
        <v>583</v>
      </c>
      <c r="C177" s="60">
        <f t="shared" si="12"/>
        <v>2</v>
      </c>
      <c r="D177" s="46">
        <v>2</v>
      </c>
      <c r="E177" s="30">
        <v>2</v>
      </c>
      <c r="F177" s="30">
        <v>2</v>
      </c>
      <c r="G177" s="30">
        <v>0</v>
      </c>
      <c r="H177" s="30">
        <v>1</v>
      </c>
      <c r="I177" s="31">
        <v>1</v>
      </c>
      <c r="J177" s="30">
        <v>2</v>
      </c>
      <c r="K177" s="50">
        <v>2</v>
      </c>
      <c r="L177" s="61">
        <f t="shared" si="13"/>
        <v>1</v>
      </c>
      <c r="M177" s="133">
        <v>0</v>
      </c>
      <c r="N177" s="134">
        <v>1</v>
      </c>
      <c r="O177" s="135">
        <v>1</v>
      </c>
      <c r="P177" s="131">
        <f t="shared" si="14"/>
        <v>2</v>
      </c>
      <c r="Q177" s="56">
        <v>2</v>
      </c>
      <c r="R177" s="59">
        <v>2</v>
      </c>
      <c r="S177" s="132">
        <f t="shared" si="17"/>
        <v>3</v>
      </c>
      <c r="T177" s="79">
        <v>3</v>
      </c>
      <c r="U177" s="80">
        <v>1</v>
      </c>
      <c r="V177" s="86">
        <v>0</v>
      </c>
      <c r="W177" s="125">
        <f t="shared" si="15"/>
        <v>22</v>
      </c>
      <c r="X177" s="126">
        <f t="shared" si="16"/>
        <v>12</v>
      </c>
      <c r="Y177" s="126"/>
      <c r="Z177" s="83" t="s">
        <v>584</v>
      </c>
      <c r="AA177" s="9" t="s">
        <v>583</v>
      </c>
      <c r="AC177" s="136" t="s">
        <v>555</v>
      </c>
      <c r="AD177" s="127">
        <v>1</v>
      </c>
      <c r="AE177" s="9" t="s">
        <v>284</v>
      </c>
      <c r="AF177" s="10" t="s">
        <v>250</v>
      </c>
    </row>
    <row r="178" spans="1:32" s="110" customFormat="1" ht="54.75" thickBot="1" x14ac:dyDescent="0.3">
      <c r="A178" s="10" t="s">
        <v>554</v>
      </c>
      <c r="B178" s="11" t="s">
        <v>585</v>
      </c>
      <c r="C178" s="60">
        <f t="shared" si="12"/>
        <v>2</v>
      </c>
      <c r="D178" s="46">
        <v>2</v>
      </c>
      <c r="E178" s="30">
        <v>1</v>
      </c>
      <c r="F178" s="30">
        <v>0</v>
      </c>
      <c r="G178" s="30">
        <v>1</v>
      </c>
      <c r="H178" s="30">
        <v>0</v>
      </c>
      <c r="I178" s="31">
        <v>2</v>
      </c>
      <c r="J178" s="30">
        <v>2</v>
      </c>
      <c r="K178" s="50">
        <v>2</v>
      </c>
      <c r="L178" s="61">
        <f t="shared" si="13"/>
        <v>1</v>
      </c>
      <c r="M178" s="133">
        <v>0</v>
      </c>
      <c r="N178" s="134">
        <v>1</v>
      </c>
      <c r="O178" s="135">
        <v>1</v>
      </c>
      <c r="P178" s="131">
        <f t="shared" si="14"/>
        <v>2</v>
      </c>
      <c r="Q178" s="56">
        <v>2</v>
      </c>
      <c r="R178" s="59">
        <v>2</v>
      </c>
      <c r="S178" s="132">
        <f t="shared" si="17"/>
        <v>2</v>
      </c>
      <c r="T178" s="79">
        <v>2</v>
      </c>
      <c r="U178" s="80">
        <v>1</v>
      </c>
      <c r="V178" s="86">
        <v>0</v>
      </c>
      <c r="W178" s="125">
        <f t="shared" si="15"/>
        <v>19</v>
      </c>
      <c r="X178" s="126">
        <f t="shared" si="16"/>
        <v>10</v>
      </c>
      <c r="Y178" s="126"/>
      <c r="Z178" s="16" t="s">
        <v>586</v>
      </c>
      <c r="AA178" s="9" t="s">
        <v>585</v>
      </c>
      <c r="AC178" s="16" t="s">
        <v>556</v>
      </c>
      <c r="AD178" s="127"/>
      <c r="AE178" s="9" t="s">
        <v>291</v>
      </c>
      <c r="AF178" s="10" t="s">
        <v>256</v>
      </c>
    </row>
    <row r="179" spans="1:32" s="110" customFormat="1" ht="54.75" thickBot="1" x14ac:dyDescent="0.3">
      <c r="A179" s="13" t="s">
        <v>555</v>
      </c>
      <c r="B179" s="14" t="s">
        <v>587</v>
      </c>
      <c r="C179" s="60">
        <f t="shared" si="12"/>
        <v>2</v>
      </c>
      <c r="D179" s="46">
        <v>1</v>
      </c>
      <c r="E179" s="30">
        <v>0</v>
      </c>
      <c r="F179" s="30">
        <v>0</v>
      </c>
      <c r="G179" s="30">
        <v>0</v>
      </c>
      <c r="H179" s="30">
        <v>0</v>
      </c>
      <c r="I179" s="31">
        <v>1</v>
      </c>
      <c r="J179" s="30">
        <v>2</v>
      </c>
      <c r="K179" s="50">
        <v>1</v>
      </c>
      <c r="L179" s="61">
        <f t="shared" si="13"/>
        <v>1</v>
      </c>
      <c r="M179" s="133">
        <v>0</v>
      </c>
      <c r="N179" s="134">
        <v>1</v>
      </c>
      <c r="O179" s="135">
        <v>1</v>
      </c>
      <c r="P179" s="131">
        <f t="shared" si="14"/>
        <v>1</v>
      </c>
      <c r="Q179" s="56">
        <v>1</v>
      </c>
      <c r="R179" s="59">
        <v>1</v>
      </c>
      <c r="S179" s="132">
        <f t="shared" si="17"/>
        <v>1</v>
      </c>
      <c r="T179" s="79">
        <v>1</v>
      </c>
      <c r="U179" s="80">
        <v>1</v>
      </c>
      <c r="V179" s="86">
        <v>0</v>
      </c>
      <c r="W179" s="125">
        <f t="shared" si="15"/>
        <v>11</v>
      </c>
      <c r="X179" s="126">
        <f t="shared" si="16"/>
        <v>5</v>
      </c>
      <c r="Y179" s="126"/>
      <c r="Z179" s="136" t="s">
        <v>588</v>
      </c>
      <c r="AA179" s="12" t="s">
        <v>587</v>
      </c>
      <c r="AC179" s="120"/>
      <c r="AD179" s="121"/>
      <c r="AE179" s="9" t="s">
        <v>288</v>
      </c>
      <c r="AF179" s="10" t="s">
        <v>254</v>
      </c>
    </row>
    <row r="180" spans="1:32" s="110" customFormat="1" ht="40.5" x14ac:dyDescent="0.25">
      <c r="A180" s="10" t="s">
        <v>556</v>
      </c>
      <c r="B180" s="11" t="s">
        <v>589</v>
      </c>
      <c r="C180" s="60">
        <f t="shared" si="12"/>
        <v>2.0714285710000002</v>
      </c>
      <c r="D180" s="46">
        <v>1.7142857140000001</v>
      </c>
      <c r="E180" s="30">
        <v>2</v>
      </c>
      <c r="F180" s="30">
        <v>2</v>
      </c>
      <c r="G180" s="30">
        <v>1</v>
      </c>
      <c r="H180" s="30">
        <v>1</v>
      </c>
      <c r="I180" s="30">
        <v>2</v>
      </c>
      <c r="J180" s="30">
        <v>2.0714285710000002</v>
      </c>
      <c r="K180" s="50">
        <v>2</v>
      </c>
      <c r="L180" s="61">
        <f t="shared" si="13"/>
        <v>1</v>
      </c>
      <c r="M180" s="133">
        <v>1</v>
      </c>
      <c r="N180" s="134">
        <v>1</v>
      </c>
      <c r="O180" s="135">
        <v>1</v>
      </c>
      <c r="P180" s="131">
        <f t="shared" si="14"/>
        <v>2</v>
      </c>
      <c r="Q180" s="56">
        <v>2</v>
      </c>
      <c r="R180" s="59">
        <v>2</v>
      </c>
      <c r="S180" s="132">
        <f t="shared" si="17"/>
        <v>2</v>
      </c>
      <c r="T180" s="79">
        <v>2</v>
      </c>
      <c r="U180" s="80">
        <v>1</v>
      </c>
      <c r="V180" s="86">
        <v>0</v>
      </c>
      <c r="W180" s="125">
        <f t="shared" si="15"/>
        <v>23.785714284999997</v>
      </c>
      <c r="X180" s="126">
        <f t="shared" si="16"/>
        <v>13.785714284999999</v>
      </c>
      <c r="Y180" s="126"/>
      <c r="Z180" s="136" t="s">
        <v>590</v>
      </c>
      <c r="AA180" s="9" t="s">
        <v>589</v>
      </c>
      <c r="AC180" s="150" t="s">
        <v>153</v>
      </c>
      <c r="AD180" s="152">
        <v>1</v>
      </c>
      <c r="AE180" s="9" t="s">
        <v>292</v>
      </c>
      <c r="AF180" s="10" t="s">
        <v>258</v>
      </c>
    </row>
    <row r="181" spans="1:32" s="110" customFormat="1" ht="27" x14ac:dyDescent="0.25">
      <c r="A181" s="37" t="s">
        <v>591</v>
      </c>
      <c r="B181" s="38" t="s">
        <v>592</v>
      </c>
      <c r="C181" s="39"/>
      <c r="D181" s="40"/>
      <c r="E181" s="40"/>
      <c r="F181" s="40"/>
      <c r="G181" s="40"/>
      <c r="H181" s="40"/>
      <c r="I181" s="40"/>
      <c r="J181" s="40"/>
      <c r="K181" s="40"/>
      <c r="L181" s="41"/>
      <c r="M181" s="122"/>
      <c r="N181" s="122"/>
      <c r="O181" s="122"/>
      <c r="P181" s="123"/>
      <c r="Q181" s="42"/>
      <c r="R181" s="42"/>
      <c r="S181" s="39"/>
      <c r="T181" s="43"/>
      <c r="U181" s="43"/>
      <c r="V181" s="73"/>
      <c r="W181" s="124"/>
      <c r="X181" s="125">
        <f t="shared" si="16"/>
        <v>0</v>
      </c>
      <c r="Y181" s="126"/>
      <c r="Z181" s="16" t="s">
        <v>593</v>
      </c>
      <c r="AA181" s="8"/>
      <c r="AC181" s="16" t="s">
        <v>477</v>
      </c>
      <c r="AD181" s="127">
        <v>1</v>
      </c>
      <c r="AE181" s="9" t="s">
        <v>302</v>
      </c>
      <c r="AF181" s="10" t="s">
        <v>268</v>
      </c>
    </row>
    <row r="182" spans="1:32" s="110" customFormat="1" ht="27" x14ac:dyDescent="0.25">
      <c r="A182" s="13" t="s">
        <v>153</v>
      </c>
      <c r="B182" s="14" t="s">
        <v>152</v>
      </c>
      <c r="C182" s="60">
        <f t="shared" si="12"/>
        <v>3</v>
      </c>
      <c r="D182" s="46">
        <v>2</v>
      </c>
      <c r="E182" s="30">
        <v>2</v>
      </c>
      <c r="F182" s="30">
        <v>1</v>
      </c>
      <c r="G182" s="30">
        <v>1</v>
      </c>
      <c r="H182" s="30">
        <v>3</v>
      </c>
      <c r="I182" s="31">
        <v>1</v>
      </c>
      <c r="J182" s="30">
        <v>0</v>
      </c>
      <c r="K182" s="51">
        <v>2</v>
      </c>
      <c r="L182" s="61">
        <f t="shared" si="13"/>
        <v>1</v>
      </c>
      <c r="M182" s="133">
        <v>1</v>
      </c>
      <c r="N182" s="134">
        <v>1</v>
      </c>
      <c r="O182" s="135">
        <v>1</v>
      </c>
      <c r="P182" s="131">
        <f t="shared" si="14"/>
        <v>2</v>
      </c>
      <c r="Q182" s="56">
        <v>2</v>
      </c>
      <c r="R182" s="59">
        <v>2</v>
      </c>
      <c r="S182" s="132">
        <f t="shared" si="17"/>
        <v>1</v>
      </c>
      <c r="T182" s="79">
        <v>1</v>
      </c>
      <c r="U182" s="80">
        <v>1</v>
      </c>
      <c r="V182" s="86">
        <v>0</v>
      </c>
      <c r="W182" s="125">
        <f t="shared" si="15"/>
        <v>21</v>
      </c>
      <c r="X182" s="126">
        <f t="shared" si="16"/>
        <v>12</v>
      </c>
      <c r="Y182" s="126"/>
      <c r="Z182" s="136" t="s">
        <v>283</v>
      </c>
      <c r="AA182" s="12" t="s">
        <v>152</v>
      </c>
      <c r="AC182" s="136" t="s">
        <v>301</v>
      </c>
      <c r="AD182" s="152">
        <v>1</v>
      </c>
      <c r="AE182" s="8" t="s">
        <v>280</v>
      </c>
      <c r="AF182" s="1" t="s">
        <v>279</v>
      </c>
    </row>
    <row r="183" spans="1:32" s="110" customFormat="1" ht="27" x14ac:dyDescent="0.25">
      <c r="A183" s="13" t="s">
        <v>477</v>
      </c>
      <c r="B183" s="14" t="s">
        <v>476</v>
      </c>
      <c r="C183" s="60">
        <f t="shared" si="12"/>
        <v>3</v>
      </c>
      <c r="D183" s="46">
        <v>1</v>
      </c>
      <c r="E183" s="30">
        <v>1</v>
      </c>
      <c r="F183" s="30">
        <v>0</v>
      </c>
      <c r="G183" s="30">
        <v>0</v>
      </c>
      <c r="H183" s="30">
        <v>3</v>
      </c>
      <c r="I183" s="31">
        <v>1</v>
      </c>
      <c r="J183" s="30">
        <v>0</v>
      </c>
      <c r="K183" s="51">
        <v>2</v>
      </c>
      <c r="L183" s="61">
        <f t="shared" si="13"/>
        <v>1</v>
      </c>
      <c r="M183" s="133">
        <v>1</v>
      </c>
      <c r="N183" s="134">
        <v>1</v>
      </c>
      <c r="O183" s="135">
        <v>1</v>
      </c>
      <c r="P183" s="131">
        <f t="shared" si="14"/>
        <v>2</v>
      </c>
      <c r="Q183" s="56">
        <v>2</v>
      </c>
      <c r="R183" s="59">
        <v>2</v>
      </c>
      <c r="S183" s="132">
        <f t="shared" si="17"/>
        <v>2</v>
      </c>
      <c r="T183" s="79">
        <v>1</v>
      </c>
      <c r="U183" s="80">
        <v>2</v>
      </c>
      <c r="V183" s="86">
        <v>0</v>
      </c>
      <c r="W183" s="125">
        <f t="shared" si="15"/>
        <v>18</v>
      </c>
      <c r="X183" s="126">
        <f t="shared" si="16"/>
        <v>8</v>
      </c>
      <c r="Y183" s="126"/>
      <c r="Z183" s="136" t="s">
        <v>594</v>
      </c>
      <c r="AA183" s="12" t="s">
        <v>476</v>
      </c>
      <c r="AC183" s="136" t="s">
        <v>304</v>
      </c>
      <c r="AD183" s="152">
        <v>1</v>
      </c>
      <c r="AE183" s="12" t="s">
        <v>305</v>
      </c>
      <c r="AF183" s="13" t="s">
        <v>272</v>
      </c>
    </row>
    <row r="184" spans="1:32" s="110" customFormat="1" ht="27" x14ac:dyDescent="0.25">
      <c r="A184" s="13" t="s">
        <v>301</v>
      </c>
      <c r="B184" s="14" t="s">
        <v>300</v>
      </c>
      <c r="C184" s="60">
        <f t="shared" si="12"/>
        <v>2</v>
      </c>
      <c r="D184" s="46">
        <v>2</v>
      </c>
      <c r="E184" s="30">
        <v>2</v>
      </c>
      <c r="F184" s="30">
        <v>1</v>
      </c>
      <c r="G184" s="30">
        <v>1</v>
      </c>
      <c r="H184" s="30">
        <v>1</v>
      </c>
      <c r="I184" s="31">
        <v>1</v>
      </c>
      <c r="J184" s="30">
        <v>0</v>
      </c>
      <c r="K184" s="51">
        <v>2</v>
      </c>
      <c r="L184" s="61">
        <f t="shared" si="13"/>
        <v>1</v>
      </c>
      <c r="M184" s="133">
        <v>1</v>
      </c>
      <c r="N184" s="134">
        <v>1</v>
      </c>
      <c r="O184" s="135">
        <v>1</v>
      </c>
      <c r="P184" s="131">
        <f t="shared" si="14"/>
        <v>2</v>
      </c>
      <c r="Q184" s="56">
        <v>2</v>
      </c>
      <c r="R184" s="59">
        <v>2</v>
      </c>
      <c r="S184" s="132">
        <f t="shared" si="17"/>
        <v>1</v>
      </c>
      <c r="T184" s="79">
        <v>1</v>
      </c>
      <c r="U184" s="80">
        <v>1</v>
      </c>
      <c r="V184" s="86">
        <v>0</v>
      </c>
      <c r="W184" s="125">
        <f t="shared" si="15"/>
        <v>19</v>
      </c>
      <c r="X184" s="126">
        <f t="shared" si="16"/>
        <v>10</v>
      </c>
      <c r="Y184" s="126"/>
      <c r="Z184" s="136" t="s">
        <v>595</v>
      </c>
      <c r="AA184" s="12" t="s">
        <v>300</v>
      </c>
      <c r="AC184" s="136" t="s">
        <v>278</v>
      </c>
      <c r="AD184" s="152">
        <v>1</v>
      </c>
      <c r="AE184" s="12" t="s">
        <v>360</v>
      </c>
      <c r="AF184" s="13" t="s">
        <v>326</v>
      </c>
    </row>
    <row r="185" spans="1:32" s="110" customFormat="1" ht="27.75" thickBot="1" x14ac:dyDescent="0.3">
      <c r="A185" s="13" t="s">
        <v>304</v>
      </c>
      <c r="B185" s="14" t="s">
        <v>303</v>
      </c>
      <c r="C185" s="60">
        <f t="shared" si="12"/>
        <v>1</v>
      </c>
      <c r="D185" s="46">
        <v>1</v>
      </c>
      <c r="E185" s="30">
        <v>1</v>
      </c>
      <c r="F185" s="30">
        <v>0</v>
      </c>
      <c r="G185" s="30">
        <v>0</v>
      </c>
      <c r="H185" s="30">
        <v>0</v>
      </c>
      <c r="I185" s="31">
        <v>1</v>
      </c>
      <c r="J185" s="30">
        <v>0</v>
      </c>
      <c r="K185" s="51">
        <v>1</v>
      </c>
      <c r="L185" s="61">
        <f t="shared" si="13"/>
        <v>2</v>
      </c>
      <c r="M185" s="133">
        <v>1</v>
      </c>
      <c r="N185" s="134">
        <v>2</v>
      </c>
      <c r="O185" s="135">
        <v>1</v>
      </c>
      <c r="P185" s="131">
        <f t="shared" si="14"/>
        <v>1</v>
      </c>
      <c r="Q185" s="56">
        <v>1</v>
      </c>
      <c r="R185" s="59">
        <v>1</v>
      </c>
      <c r="S185" s="132">
        <f t="shared" si="17"/>
        <v>1</v>
      </c>
      <c r="T185" s="79">
        <v>1</v>
      </c>
      <c r="U185" s="80">
        <v>1</v>
      </c>
      <c r="V185" s="86">
        <v>0</v>
      </c>
      <c r="W185" s="125">
        <f t="shared" si="15"/>
        <v>12</v>
      </c>
      <c r="X185" s="126">
        <f t="shared" si="16"/>
        <v>4</v>
      </c>
      <c r="Y185" s="137"/>
      <c r="Z185" s="151" t="s">
        <v>336</v>
      </c>
      <c r="AA185" s="12" t="s">
        <v>303</v>
      </c>
      <c r="AC185" s="136" t="s">
        <v>161</v>
      </c>
      <c r="AD185" s="152">
        <v>1</v>
      </c>
      <c r="AE185" s="9" t="s">
        <v>596</v>
      </c>
      <c r="AF185" s="10" t="s">
        <v>597</v>
      </c>
    </row>
    <row r="186" spans="1:32" s="110" customFormat="1" ht="54.75" thickBot="1" x14ac:dyDescent="0.3">
      <c r="A186" s="13" t="s">
        <v>278</v>
      </c>
      <c r="B186" s="14" t="s">
        <v>277</v>
      </c>
      <c r="C186" s="60">
        <f t="shared" si="12"/>
        <v>3</v>
      </c>
      <c r="D186" s="46">
        <v>2</v>
      </c>
      <c r="E186" s="30">
        <v>2</v>
      </c>
      <c r="F186" s="30">
        <v>1</v>
      </c>
      <c r="G186" s="30">
        <v>1</v>
      </c>
      <c r="H186" s="30">
        <v>1</v>
      </c>
      <c r="I186" s="31">
        <v>3</v>
      </c>
      <c r="J186" s="30">
        <v>3</v>
      </c>
      <c r="K186" s="51">
        <v>2</v>
      </c>
      <c r="L186" s="61">
        <f t="shared" si="13"/>
        <v>1</v>
      </c>
      <c r="M186" s="133">
        <v>1</v>
      </c>
      <c r="N186" s="134">
        <v>1</v>
      </c>
      <c r="O186" s="135">
        <v>1</v>
      </c>
      <c r="P186" s="131">
        <f t="shared" si="14"/>
        <v>3</v>
      </c>
      <c r="Q186" s="56">
        <v>3</v>
      </c>
      <c r="R186" s="59">
        <v>2</v>
      </c>
      <c r="S186" s="132">
        <f t="shared" si="17"/>
        <v>1</v>
      </c>
      <c r="T186" s="79">
        <v>1</v>
      </c>
      <c r="U186" s="80">
        <v>1</v>
      </c>
      <c r="V186" s="86">
        <v>0</v>
      </c>
      <c r="W186" s="125">
        <f t="shared" si="15"/>
        <v>25</v>
      </c>
      <c r="X186" s="126">
        <f t="shared" si="16"/>
        <v>15</v>
      </c>
      <c r="Y186" s="137"/>
      <c r="Z186" s="138" t="s">
        <v>598</v>
      </c>
      <c r="AA186" s="12" t="s">
        <v>277</v>
      </c>
      <c r="AC186" s="136" t="s">
        <v>314</v>
      </c>
      <c r="AD186" s="152">
        <v>1</v>
      </c>
      <c r="AE186" s="9" t="s">
        <v>599</v>
      </c>
      <c r="AF186" s="10" t="s">
        <v>600</v>
      </c>
    </row>
    <row r="187" spans="1:32" s="110" customFormat="1" ht="40.5" x14ac:dyDescent="0.25">
      <c r="A187" s="13" t="s">
        <v>161</v>
      </c>
      <c r="B187" s="14" t="s">
        <v>160</v>
      </c>
      <c r="C187" s="60">
        <f t="shared" si="12"/>
        <v>2</v>
      </c>
      <c r="D187" s="46">
        <v>2</v>
      </c>
      <c r="E187" s="30">
        <v>2</v>
      </c>
      <c r="F187" s="30">
        <v>0</v>
      </c>
      <c r="G187" s="30">
        <v>1</v>
      </c>
      <c r="H187" s="30">
        <v>1</v>
      </c>
      <c r="I187" s="31">
        <v>1</v>
      </c>
      <c r="J187" s="30">
        <v>1</v>
      </c>
      <c r="K187" s="51">
        <v>2</v>
      </c>
      <c r="L187" s="61">
        <f t="shared" si="13"/>
        <v>1</v>
      </c>
      <c r="M187" s="133">
        <v>1</v>
      </c>
      <c r="N187" s="134">
        <v>1</v>
      </c>
      <c r="O187" s="135">
        <v>1</v>
      </c>
      <c r="P187" s="131">
        <f t="shared" si="14"/>
        <v>3</v>
      </c>
      <c r="Q187" s="56">
        <v>3</v>
      </c>
      <c r="R187" s="59">
        <v>2</v>
      </c>
      <c r="S187" s="132">
        <f t="shared" si="17"/>
        <v>1</v>
      </c>
      <c r="T187" s="79">
        <v>1</v>
      </c>
      <c r="U187" s="80">
        <v>1</v>
      </c>
      <c r="V187" s="86">
        <v>0</v>
      </c>
      <c r="W187" s="125">
        <f t="shared" si="15"/>
        <v>20</v>
      </c>
      <c r="X187" s="126">
        <f t="shared" si="16"/>
        <v>10</v>
      </c>
      <c r="Y187" s="126"/>
      <c r="Z187" s="83" t="s">
        <v>96</v>
      </c>
      <c r="AA187" s="12" t="s">
        <v>160</v>
      </c>
      <c r="AC187" s="136" t="s">
        <v>567</v>
      </c>
      <c r="AD187" s="152">
        <v>1</v>
      </c>
      <c r="AE187" s="12" t="s">
        <v>601</v>
      </c>
      <c r="AF187" s="13" t="s">
        <v>567</v>
      </c>
    </row>
    <row r="188" spans="1:32" s="110" customFormat="1" ht="15.75" thickBot="1" x14ac:dyDescent="0.3">
      <c r="A188" s="13" t="s">
        <v>314</v>
      </c>
      <c r="B188" s="14" t="s">
        <v>313</v>
      </c>
      <c r="C188" s="60">
        <f t="shared" si="12"/>
        <v>3</v>
      </c>
      <c r="D188" s="46">
        <v>2</v>
      </c>
      <c r="E188" s="30">
        <v>2</v>
      </c>
      <c r="F188" s="30">
        <v>1</v>
      </c>
      <c r="G188" s="30">
        <v>1</v>
      </c>
      <c r="H188" s="30">
        <v>1</v>
      </c>
      <c r="I188" s="31">
        <v>1</v>
      </c>
      <c r="J188" s="30">
        <v>1</v>
      </c>
      <c r="K188" s="51">
        <v>3</v>
      </c>
      <c r="L188" s="61">
        <f t="shared" si="13"/>
        <v>2</v>
      </c>
      <c r="M188" s="133">
        <v>2</v>
      </c>
      <c r="N188" s="134">
        <v>1</v>
      </c>
      <c r="O188" s="135">
        <v>1</v>
      </c>
      <c r="P188" s="131">
        <f t="shared" si="14"/>
        <v>3</v>
      </c>
      <c r="Q188" s="56">
        <v>3</v>
      </c>
      <c r="R188" s="59">
        <v>2</v>
      </c>
      <c r="S188" s="132">
        <f t="shared" si="17"/>
        <v>1</v>
      </c>
      <c r="T188" s="79">
        <v>1</v>
      </c>
      <c r="U188" s="80">
        <v>1</v>
      </c>
      <c r="V188" s="86">
        <v>0</v>
      </c>
      <c r="W188" s="125">
        <f t="shared" si="15"/>
        <v>23</v>
      </c>
      <c r="X188" s="126">
        <f t="shared" si="16"/>
        <v>12</v>
      </c>
      <c r="Y188" s="126"/>
      <c r="Z188" s="136" t="s">
        <v>294</v>
      </c>
      <c r="AA188" s="12" t="s">
        <v>313</v>
      </c>
      <c r="AC188" s="147" t="s">
        <v>571</v>
      </c>
      <c r="AD188" s="153"/>
      <c r="AE188" s="8" t="s">
        <v>592</v>
      </c>
      <c r="AF188" s="1" t="s">
        <v>591</v>
      </c>
    </row>
    <row r="189" spans="1:32" s="110" customFormat="1" ht="41.25" thickBot="1" x14ac:dyDescent="0.3">
      <c r="A189" s="13" t="s">
        <v>567</v>
      </c>
      <c r="B189" s="14" t="s">
        <v>601</v>
      </c>
      <c r="C189" s="60">
        <f t="shared" si="12"/>
        <v>3</v>
      </c>
      <c r="D189" s="46">
        <v>2</v>
      </c>
      <c r="E189" s="30">
        <v>2</v>
      </c>
      <c r="F189" s="30">
        <v>2</v>
      </c>
      <c r="G189" s="30">
        <v>1</v>
      </c>
      <c r="H189" s="30">
        <v>2</v>
      </c>
      <c r="I189" s="31">
        <v>3</v>
      </c>
      <c r="J189" s="30">
        <v>3</v>
      </c>
      <c r="K189" s="51">
        <v>2</v>
      </c>
      <c r="L189" s="61">
        <f t="shared" si="13"/>
        <v>1</v>
      </c>
      <c r="M189" s="133" t="s">
        <v>65</v>
      </c>
      <c r="N189" s="134">
        <v>1</v>
      </c>
      <c r="O189" s="135">
        <v>1</v>
      </c>
      <c r="P189" s="131">
        <f t="shared" si="14"/>
        <v>1</v>
      </c>
      <c r="Q189" s="56">
        <v>1</v>
      </c>
      <c r="R189" s="59">
        <v>1</v>
      </c>
      <c r="S189" s="132">
        <f t="shared" si="17"/>
        <v>1</v>
      </c>
      <c r="T189" s="79">
        <v>1</v>
      </c>
      <c r="U189" s="80">
        <v>1</v>
      </c>
      <c r="V189" s="86">
        <v>0</v>
      </c>
      <c r="W189" s="125">
        <f t="shared" si="15"/>
        <v>23</v>
      </c>
      <c r="X189" s="126">
        <f t="shared" si="16"/>
        <v>17</v>
      </c>
      <c r="Y189" s="126"/>
      <c r="Z189" s="136" t="s">
        <v>332</v>
      </c>
      <c r="AA189" s="12" t="s">
        <v>601</v>
      </c>
      <c r="AC189" s="120"/>
      <c r="AD189" s="138"/>
      <c r="AE189" s="9" t="s">
        <v>97</v>
      </c>
      <c r="AF189" s="10" t="s">
        <v>82</v>
      </c>
    </row>
    <row r="190" spans="1:32" s="110" customFormat="1" ht="27" x14ac:dyDescent="0.25">
      <c r="A190" s="10" t="s">
        <v>571</v>
      </c>
      <c r="B190" s="11" t="s">
        <v>602</v>
      </c>
      <c r="C190" s="60">
        <f t="shared" si="12"/>
        <v>2</v>
      </c>
      <c r="D190" s="46">
        <v>2</v>
      </c>
      <c r="E190" s="30">
        <v>2</v>
      </c>
      <c r="F190" s="30">
        <v>1</v>
      </c>
      <c r="G190" s="30">
        <v>1</v>
      </c>
      <c r="H190" s="30">
        <v>2</v>
      </c>
      <c r="I190" s="31">
        <v>2</v>
      </c>
      <c r="J190" s="30">
        <v>1</v>
      </c>
      <c r="K190" s="50">
        <v>2</v>
      </c>
      <c r="L190" s="61">
        <f t="shared" si="13"/>
        <v>1</v>
      </c>
      <c r="M190" s="133">
        <v>1</v>
      </c>
      <c r="N190" s="134">
        <v>1</v>
      </c>
      <c r="O190" s="135">
        <v>1</v>
      </c>
      <c r="P190" s="131">
        <f t="shared" si="14"/>
        <v>2</v>
      </c>
      <c r="Q190" s="56">
        <v>2</v>
      </c>
      <c r="R190" s="59">
        <v>2</v>
      </c>
      <c r="S190" s="132">
        <f t="shared" si="17"/>
        <v>1</v>
      </c>
      <c r="T190" s="79">
        <v>1</v>
      </c>
      <c r="U190" s="80">
        <v>1</v>
      </c>
      <c r="V190" s="86">
        <v>0</v>
      </c>
      <c r="W190" s="125">
        <f t="shared" si="15"/>
        <v>22</v>
      </c>
      <c r="X190" s="126">
        <f t="shared" si="16"/>
        <v>13</v>
      </c>
      <c r="Y190" s="126"/>
      <c r="Z190" s="16" t="s">
        <v>92</v>
      </c>
      <c r="AA190" s="9" t="s">
        <v>602</v>
      </c>
      <c r="AC190" s="83" t="s">
        <v>575</v>
      </c>
      <c r="AD190" s="144">
        <v>1</v>
      </c>
      <c r="AE190" s="12" t="s">
        <v>188</v>
      </c>
      <c r="AF190" s="13" t="s">
        <v>170</v>
      </c>
    </row>
    <row r="191" spans="1:32" s="110" customFormat="1" ht="27" x14ac:dyDescent="0.25">
      <c r="A191" s="37" t="s">
        <v>603</v>
      </c>
      <c r="B191" s="38" t="s">
        <v>604</v>
      </c>
      <c r="C191" s="39"/>
      <c r="D191" s="40"/>
      <c r="E191" s="40"/>
      <c r="F191" s="40"/>
      <c r="G191" s="40"/>
      <c r="H191" s="40"/>
      <c r="I191" s="40"/>
      <c r="J191" s="40"/>
      <c r="K191" s="40"/>
      <c r="L191" s="41"/>
      <c r="M191" s="122"/>
      <c r="N191" s="122"/>
      <c r="O191" s="122"/>
      <c r="P191" s="123"/>
      <c r="Q191" s="42"/>
      <c r="R191" s="42"/>
      <c r="S191" s="39"/>
      <c r="T191" s="43"/>
      <c r="U191" s="43"/>
      <c r="V191" s="73"/>
      <c r="W191" s="124"/>
      <c r="X191" s="125">
        <f t="shared" si="16"/>
        <v>0</v>
      </c>
      <c r="Y191" s="126"/>
      <c r="Z191" s="16" t="s">
        <v>448</v>
      </c>
      <c r="AA191" s="8"/>
      <c r="AC191" s="16" t="s">
        <v>577</v>
      </c>
      <c r="AD191" s="127">
        <v>1</v>
      </c>
      <c r="AE191" s="9" t="s">
        <v>166</v>
      </c>
      <c r="AF191" s="10" t="s">
        <v>140</v>
      </c>
    </row>
    <row r="192" spans="1:32" s="110" customFormat="1" ht="27.75" thickBot="1" x14ac:dyDescent="0.3">
      <c r="A192" s="10" t="s">
        <v>575</v>
      </c>
      <c r="B192" s="11" t="s">
        <v>605</v>
      </c>
      <c r="C192" s="60">
        <f t="shared" si="12"/>
        <v>3</v>
      </c>
      <c r="D192" s="46">
        <v>1</v>
      </c>
      <c r="E192" s="30">
        <v>3</v>
      </c>
      <c r="F192" s="30">
        <v>3</v>
      </c>
      <c r="G192" s="30">
        <v>1</v>
      </c>
      <c r="H192" s="30">
        <v>2</v>
      </c>
      <c r="I192" s="31">
        <v>1</v>
      </c>
      <c r="J192" s="30">
        <v>2</v>
      </c>
      <c r="K192" s="50">
        <v>3</v>
      </c>
      <c r="L192" s="61">
        <f t="shared" si="13"/>
        <v>3</v>
      </c>
      <c r="M192" s="133">
        <v>1</v>
      </c>
      <c r="N192" s="134">
        <v>3</v>
      </c>
      <c r="O192" s="135">
        <v>1</v>
      </c>
      <c r="P192" s="131">
        <f t="shared" si="14"/>
        <v>3</v>
      </c>
      <c r="Q192" s="56">
        <v>3</v>
      </c>
      <c r="R192" s="59">
        <v>2</v>
      </c>
      <c r="S192" s="132">
        <f t="shared" si="17"/>
        <v>2</v>
      </c>
      <c r="T192" s="79">
        <v>2</v>
      </c>
      <c r="U192" s="80">
        <v>1</v>
      </c>
      <c r="V192" s="86">
        <v>0</v>
      </c>
      <c r="W192" s="125">
        <f t="shared" si="15"/>
        <v>29</v>
      </c>
      <c r="X192" s="126">
        <f t="shared" si="16"/>
        <v>16</v>
      </c>
      <c r="Y192" s="126"/>
      <c r="Z192" s="16" t="s">
        <v>488</v>
      </c>
      <c r="AA192" s="9" t="s">
        <v>605</v>
      </c>
      <c r="AC192" s="16" t="s">
        <v>579</v>
      </c>
      <c r="AD192" s="144">
        <v>1</v>
      </c>
      <c r="AE192" s="8" t="s">
        <v>606</v>
      </c>
      <c r="AF192" s="1" t="s">
        <v>607</v>
      </c>
    </row>
    <row r="193" spans="1:32" s="110" customFormat="1" ht="41.25" thickBot="1" x14ac:dyDescent="0.3">
      <c r="A193" s="10" t="s">
        <v>577</v>
      </c>
      <c r="B193" s="11" t="s">
        <v>608</v>
      </c>
      <c r="C193" s="60">
        <f t="shared" si="12"/>
        <v>3</v>
      </c>
      <c r="D193" s="46">
        <v>2</v>
      </c>
      <c r="E193" s="30">
        <v>3</v>
      </c>
      <c r="F193" s="30">
        <v>3</v>
      </c>
      <c r="G193" s="30">
        <v>2</v>
      </c>
      <c r="H193" s="30">
        <v>2</v>
      </c>
      <c r="I193" s="31">
        <v>2</v>
      </c>
      <c r="J193" s="30">
        <v>3</v>
      </c>
      <c r="K193" s="50">
        <v>3</v>
      </c>
      <c r="L193" s="61">
        <f t="shared" si="13"/>
        <v>3</v>
      </c>
      <c r="M193" s="133">
        <v>3</v>
      </c>
      <c r="N193" s="134">
        <v>1</v>
      </c>
      <c r="O193" s="135">
        <v>1</v>
      </c>
      <c r="P193" s="131">
        <f t="shared" si="14"/>
        <v>2</v>
      </c>
      <c r="Q193" s="56">
        <v>2</v>
      </c>
      <c r="R193" s="59">
        <v>2</v>
      </c>
      <c r="S193" s="132">
        <f t="shared" si="17"/>
        <v>2</v>
      </c>
      <c r="T193" s="79">
        <v>2</v>
      </c>
      <c r="U193" s="80">
        <v>1</v>
      </c>
      <c r="V193" s="86">
        <v>0</v>
      </c>
      <c r="W193" s="125">
        <f t="shared" si="15"/>
        <v>32</v>
      </c>
      <c r="X193" s="126">
        <f t="shared" si="16"/>
        <v>20</v>
      </c>
      <c r="Y193" s="137"/>
      <c r="Z193" s="138" t="s">
        <v>547</v>
      </c>
      <c r="AA193" s="9" t="s">
        <v>608</v>
      </c>
      <c r="AC193" s="136" t="s">
        <v>580</v>
      </c>
      <c r="AD193" s="144">
        <v>1</v>
      </c>
      <c r="AE193" s="9" t="s">
        <v>609</v>
      </c>
      <c r="AF193" s="10" t="s">
        <v>610</v>
      </c>
    </row>
    <row r="194" spans="1:32" s="110" customFormat="1" ht="27" x14ac:dyDescent="0.25">
      <c r="A194" s="10" t="s">
        <v>579</v>
      </c>
      <c r="B194" s="11" t="s">
        <v>611</v>
      </c>
      <c r="C194" s="60">
        <f t="shared" si="12"/>
        <v>2</v>
      </c>
      <c r="D194" s="46">
        <v>1</v>
      </c>
      <c r="E194" s="30">
        <v>1</v>
      </c>
      <c r="F194" s="30">
        <v>0</v>
      </c>
      <c r="G194" s="30">
        <v>0</v>
      </c>
      <c r="H194" s="30">
        <v>0</v>
      </c>
      <c r="I194" s="31">
        <v>1</v>
      </c>
      <c r="J194" s="30">
        <v>2</v>
      </c>
      <c r="K194" s="50">
        <v>1</v>
      </c>
      <c r="L194" s="61">
        <f t="shared" si="13"/>
        <v>3</v>
      </c>
      <c r="M194" s="133">
        <v>3</v>
      </c>
      <c r="N194" s="134">
        <v>1</v>
      </c>
      <c r="O194" s="135">
        <v>1</v>
      </c>
      <c r="P194" s="131">
        <f t="shared" si="14"/>
        <v>1</v>
      </c>
      <c r="Q194" s="56">
        <v>1</v>
      </c>
      <c r="R194" s="59">
        <v>1</v>
      </c>
      <c r="S194" s="132">
        <f t="shared" si="17"/>
        <v>2</v>
      </c>
      <c r="T194" s="79">
        <v>1</v>
      </c>
      <c r="U194" s="80">
        <v>1</v>
      </c>
      <c r="V194" s="86">
        <v>2</v>
      </c>
      <c r="W194" s="125">
        <f t="shared" si="15"/>
        <v>17</v>
      </c>
      <c r="X194" s="126">
        <f t="shared" si="16"/>
        <v>6</v>
      </c>
      <c r="Y194" s="126"/>
      <c r="Z194" s="83" t="s">
        <v>187</v>
      </c>
      <c r="AA194" s="9" t="s">
        <v>611</v>
      </c>
      <c r="AC194" s="136" t="s">
        <v>582</v>
      </c>
      <c r="AD194" s="144">
        <v>1</v>
      </c>
      <c r="AE194" s="12" t="s">
        <v>349</v>
      </c>
      <c r="AF194" s="13" t="s">
        <v>316</v>
      </c>
    </row>
    <row r="195" spans="1:32" s="110" customFormat="1" ht="41.25" thickBot="1" x14ac:dyDescent="0.3">
      <c r="A195" s="13" t="s">
        <v>580</v>
      </c>
      <c r="B195" s="14" t="s">
        <v>612</v>
      </c>
      <c r="C195" s="60">
        <f t="shared" si="12"/>
        <v>3</v>
      </c>
      <c r="D195" s="46">
        <v>2</v>
      </c>
      <c r="E195" s="30">
        <v>2</v>
      </c>
      <c r="F195" s="30">
        <v>2</v>
      </c>
      <c r="G195" s="30">
        <v>2</v>
      </c>
      <c r="H195" s="30">
        <v>3</v>
      </c>
      <c r="I195" s="31">
        <v>3</v>
      </c>
      <c r="J195" s="30">
        <v>3</v>
      </c>
      <c r="K195" s="50">
        <v>3</v>
      </c>
      <c r="L195" s="61">
        <f t="shared" si="13"/>
        <v>1</v>
      </c>
      <c r="M195" s="133">
        <v>0</v>
      </c>
      <c r="N195" s="134">
        <v>1</v>
      </c>
      <c r="O195" s="135">
        <v>1</v>
      </c>
      <c r="P195" s="131">
        <f t="shared" si="14"/>
        <v>3</v>
      </c>
      <c r="Q195" s="56">
        <v>3</v>
      </c>
      <c r="R195" s="59">
        <v>3</v>
      </c>
      <c r="S195" s="132">
        <f t="shared" si="17"/>
        <v>3</v>
      </c>
      <c r="T195" s="79">
        <v>2</v>
      </c>
      <c r="U195" s="80">
        <v>1</v>
      </c>
      <c r="V195" s="86">
        <v>3</v>
      </c>
      <c r="W195" s="125">
        <f t="shared" si="15"/>
        <v>34</v>
      </c>
      <c r="X195" s="126">
        <f t="shared" si="16"/>
        <v>20</v>
      </c>
      <c r="Y195" s="126"/>
      <c r="Z195" s="136" t="s">
        <v>403</v>
      </c>
      <c r="AA195" s="12" t="s">
        <v>612</v>
      </c>
      <c r="AC195" s="16" t="s">
        <v>584</v>
      </c>
      <c r="AD195" s="127"/>
      <c r="AE195" s="12" t="s">
        <v>613</v>
      </c>
      <c r="AF195" s="13" t="s">
        <v>614</v>
      </c>
    </row>
    <row r="196" spans="1:32" s="110" customFormat="1" ht="27.75" thickBot="1" x14ac:dyDescent="0.3">
      <c r="A196" s="13" t="s">
        <v>582</v>
      </c>
      <c r="B196" s="14" t="s">
        <v>615</v>
      </c>
      <c r="C196" s="60">
        <f t="shared" ref="C196:C259" si="18">MAX(D196:K196)</f>
        <v>3</v>
      </c>
      <c r="D196" s="46">
        <v>2</v>
      </c>
      <c r="E196" s="30">
        <v>1</v>
      </c>
      <c r="F196" s="30">
        <v>1</v>
      </c>
      <c r="G196" s="30">
        <v>0</v>
      </c>
      <c r="H196" s="30">
        <v>3</v>
      </c>
      <c r="I196" s="31">
        <v>3</v>
      </c>
      <c r="J196" s="30">
        <v>3</v>
      </c>
      <c r="K196" s="51">
        <v>3</v>
      </c>
      <c r="L196" s="61">
        <f t="shared" ref="L196:L259" si="19">MAX(M196:N196)</f>
        <v>1</v>
      </c>
      <c r="M196" s="133">
        <v>0</v>
      </c>
      <c r="N196" s="134">
        <v>1</v>
      </c>
      <c r="O196" s="135">
        <v>1</v>
      </c>
      <c r="P196" s="131">
        <f t="shared" ref="P196:P259" si="20">MAX(Q196:R196)</f>
        <v>3</v>
      </c>
      <c r="Q196" s="56">
        <v>3</v>
      </c>
      <c r="R196" s="59">
        <v>3</v>
      </c>
      <c r="S196" s="132">
        <f t="shared" si="17"/>
        <v>3</v>
      </c>
      <c r="T196" s="79">
        <v>1</v>
      </c>
      <c r="U196" s="80">
        <v>1</v>
      </c>
      <c r="V196" s="86">
        <v>3</v>
      </c>
      <c r="W196" s="125">
        <f t="shared" ref="W196:W259" si="21">SUM(D196:K196,M196:O196,Q196:R196,T196:V196)</f>
        <v>29</v>
      </c>
      <c r="X196" s="126">
        <f t="shared" ref="X196:X259" si="22">SUM(D196:K196)</f>
        <v>16</v>
      </c>
      <c r="Y196" s="126"/>
      <c r="Z196" s="16" t="s">
        <v>616</v>
      </c>
      <c r="AA196" s="12" t="s">
        <v>615</v>
      </c>
      <c r="AC196" s="120"/>
      <c r="AD196" s="121"/>
      <c r="AE196" s="9" t="s">
        <v>474</v>
      </c>
      <c r="AF196" s="10" t="s">
        <v>432</v>
      </c>
    </row>
    <row r="197" spans="1:32" s="110" customFormat="1" x14ac:dyDescent="0.25">
      <c r="A197" s="10" t="s">
        <v>584</v>
      </c>
      <c r="B197" s="11" t="s">
        <v>617</v>
      </c>
      <c r="C197" s="60">
        <f t="shared" si="18"/>
        <v>3</v>
      </c>
      <c r="D197" s="46">
        <v>1.6</v>
      </c>
      <c r="E197" s="30">
        <v>2</v>
      </c>
      <c r="F197" s="30">
        <v>2</v>
      </c>
      <c r="G197" s="30">
        <v>1</v>
      </c>
      <c r="H197" s="30">
        <v>2</v>
      </c>
      <c r="I197" s="30">
        <v>2</v>
      </c>
      <c r="J197" s="30">
        <v>2.4</v>
      </c>
      <c r="K197" s="50">
        <v>3</v>
      </c>
      <c r="L197" s="61">
        <f t="shared" si="19"/>
        <v>2</v>
      </c>
      <c r="M197" s="133">
        <v>2</v>
      </c>
      <c r="N197" s="134">
        <v>1</v>
      </c>
      <c r="O197" s="135">
        <v>1</v>
      </c>
      <c r="P197" s="131">
        <f t="shared" si="20"/>
        <v>2</v>
      </c>
      <c r="Q197" s="56">
        <v>2</v>
      </c>
      <c r="R197" s="59">
        <v>2</v>
      </c>
      <c r="S197" s="132">
        <f t="shared" si="17"/>
        <v>2</v>
      </c>
      <c r="T197" s="79">
        <v>2</v>
      </c>
      <c r="U197" s="80">
        <v>1</v>
      </c>
      <c r="V197" s="86">
        <v>0</v>
      </c>
      <c r="W197" s="125">
        <f t="shared" si="21"/>
        <v>27</v>
      </c>
      <c r="X197" s="126">
        <f t="shared" si="22"/>
        <v>16</v>
      </c>
      <c r="Y197" s="126"/>
      <c r="Z197" s="16" t="s">
        <v>618</v>
      </c>
      <c r="AA197" s="9" t="s">
        <v>617</v>
      </c>
      <c r="AC197" s="83" t="s">
        <v>586</v>
      </c>
      <c r="AD197" s="144">
        <v>1</v>
      </c>
      <c r="AE197" s="12" t="s">
        <v>364</v>
      </c>
      <c r="AF197" s="13" t="s">
        <v>329</v>
      </c>
    </row>
    <row r="198" spans="1:32" s="110" customFormat="1" ht="27" x14ac:dyDescent="0.25">
      <c r="A198" s="37" t="s">
        <v>619</v>
      </c>
      <c r="B198" s="38" t="s">
        <v>620</v>
      </c>
      <c r="C198" s="39"/>
      <c r="D198" s="40"/>
      <c r="E198" s="40"/>
      <c r="F198" s="40"/>
      <c r="G198" s="40"/>
      <c r="H198" s="40"/>
      <c r="I198" s="40"/>
      <c r="J198" s="40"/>
      <c r="K198" s="40"/>
      <c r="L198" s="41"/>
      <c r="M198" s="122"/>
      <c r="N198" s="122"/>
      <c r="O198" s="122"/>
      <c r="P198" s="123"/>
      <c r="Q198" s="42"/>
      <c r="R198" s="42"/>
      <c r="S198" s="39"/>
      <c r="T198" s="43"/>
      <c r="U198" s="43"/>
      <c r="V198" s="73"/>
      <c r="W198" s="124"/>
      <c r="X198" s="125">
        <f t="shared" si="22"/>
        <v>0</v>
      </c>
      <c r="Y198" s="126"/>
      <c r="Z198" s="16" t="s">
        <v>621</v>
      </c>
      <c r="AA198" s="8"/>
      <c r="AC198" s="16" t="s">
        <v>588</v>
      </c>
      <c r="AD198" s="127">
        <v>1</v>
      </c>
      <c r="AE198" s="9" t="s">
        <v>134</v>
      </c>
      <c r="AF198" s="10" t="s">
        <v>133</v>
      </c>
    </row>
    <row r="199" spans="1:32" s="110" customFormat="1" ht="27" x14ac:dyDescent="0.25">
      <c r="A199" s="10" t="s">
        <v>586</v>
      </c>
      <c r="B199" s="11" t="s">
        <v>622</v>
      </c>
      <c r="C199" s="60">
        <f t="shared" si="18"/>
        <v>3</v>
      </c>
      <c r="D199" s="46">
        <v>2</v>
      </c>
      <c r="E199" s="30">
        <v>2</v>
      </c>
      <c r="F199" s="30">
        <v>3</v>
      </c>
      <c r="G199" s="30">
        <v>1</v>
      </c>
      <c r="H199" s="30">
        <v>3</v>
      </c>
      <c r="I199" s="31">
        <v>3</v>
      </c>
      <c r="J199" s="30">
        <v>3</v>
      </c>
      <c r="K199" s="50">
        <v>3</v>
      </c>
      <c r="L199" s="61">
        <f t="shared" si="19"/>
        <v>2</v>
      </c>
      <c r="M199" s="133">
        <v>1</v>
      </c>
      <c r="N199" s="134">
        <v>2</v>
      </c>
      <c r="O199" s="135">
        <v>1</v>
      </c>
      <c r="P199" s="131">
        <f t="shared" si="20"/>
        <v>3</v>
      </c>
      <c r="Q199" s="56">
        <v>3</v>
      </c>
      <c r="R199" s="59">
        <v>3</v>
      </c>
      <c r="S199" s="132">
        <f t="shared" ref="S199:S261" si="23">MAX(T199:V199)</f>
        <v>3</v>
      </c>
      <c r="T199" s="79">
        <v>3</v>
      </c>
      <c r="U199" s="80">
        <v>1</v>
      </c>
      <c r="V199" s="86">
        <v>3</v>
      </c>
      <c r="W199" s="125">
        <f t="shared" si="21"/>
        <v>37</v>
      </c>
      <c r="X199" s="126">
        <f t="shared" si="22"/>
        <v>20</v>
      </c>
      <c r="Y199" s="126"/>
      <c r="Z199" s="16" t="s">
        <v>623</v>
      </c>
      <c r="AA199" s="9" t="s">
        <v>622</v>
      </c>
      <c r="AC199" s="136" t="s">
        <v>590</v>
      </c>
      <c r="AD199" s="127">
        <v>2</v>
      </c>
      <c r="AE199" s="9" t="s">
        <v>275</v>
      </c>
      <c r="AF199" s="10" t="s">
        <v>247</v>
      </c>
    </row>
    <row r="200" spans="1:32" s="110" customFormat="1" ht="27" x14ac:dyDescent="0.25">
      <c r="A200" s="13" t="s">
        <v>588</v>
      </c>
      <c r="B200" s="14" t="s">
        <v>624</v>
      </c>
      <c r="C200" s="60">
        <f t="shared" si="18"/>
        <v>3</v>
      </c>
      <c r="D200" s="46">
        <v>1</v>
      </c>
      <c r="E200" s="30">
        <v>1</v>
      </c>
      <c r="F200" s="30">
        <v>3</v>
      </c>
      <c r="G200" s="30">
        <v>0</v>
      </c>
      <c r="H200" s="30">
        <v>1</v>
      </c>
      <c r="I200" s="31">
        <v>2</v>
      </c>
      <c r="J200" s="30">
        <v>2</v>
      </c>
      <c r="K200" s="50">
        <v>3</v>
      </c>
      <c r="L200" s="61">
        <f t="shared" si="19"/>
        <v>3</v>
      </c>
      <c r="M200" s="133">
        <v>3</v>
      </c>
      <c r="N200" s="134">
        <v>2</v>
      </c>
      <c r="O200" s="135">
        <v>1</v>
      </c>
      <c r="P200" s="131">
        <f t="shared" si="20"/>
        <v>3</v>
      </c>
      <c r="Q200" s="56">
        <v>3</v>
      </c>
      <c r="R200" s="59">
        <v>3</v>
      </c>
      <c r="S200" s="132">
        <f t="shared" si="23"/>
        <v>3</v>
      </c>
      <c r="T200" s="79">
        <v>1</v>
      </c>
      <c r="U200" s="80">
        <v>1</v>
      </c>
      <c r="V200" s="86">
        <v>3</v>
      </c>
      <c r="W200" s="125">
        <f t="shared" si="21"/>
        <v>30</v>
      </c>
      <c r="X200" s="126">
        <f t="shared" si="22"/>
        <v>13</v>
      </c>
      <c r="Y200" s="126"/>
      <c r="Z200" s="16" t="s">
        <v>625</v>
      </c>
      <c r="AA200" s="12" t="s">
        <v>624</v>
      </c>
      <c r="AC200" s="136" t="s">
        <v>593</v>
      </c>
      <c r="AD200" s="127"/>
      <c r="AE200" s="9" t="s">
        <v>460</v>
      </c>
      <c r="AF200" s="10" t="s">
        <v>425</v>
      </c>
    </row>
    <row r="201" spans="1:32" s="110" customFormat="1" ht="40.5" x14ac:dyDescent="0.25">
      <c r="A201" s="13" t="s">
        <v>590</v>
      </c>
      <c r="B201" s="14" t="s">
        <v>626</v>
      </c>
      <c r="C201" s="60">
        <f t="shared" si="18"/>
        <v>3</v>
      </c>
      <c r="D201" s="46">
        <v>2</v>
      </c>
      <c r="E201" s="30">
        <v>2</v>
      </c>
      <c r="F201" s="30">
        <v>2</v>
      </c>
      <c r="G201" s="30">
        <v>1</v>
      </c>
      <c r="H201" s="30">
        <v>3</v>
      </c>
      <c r="I201" s="31">
        <v>3</v>
      </c>
      <c r="J201" s="30">
        <v>3</v>
      </c>
      <c r="K201" s="50">
        <v>3</v>
      </c>
      <c r="L201" s="61">
        <f t="shared" si="19"/>
        <v>2</v>
      </c>
      <c r="M201" s="133">
        <v>1</v>
      </c>
      <c r="N201" s="134">
        <v>2</v>
      </c>
      <c r="O201" s="135">
        <v>2</v>
      </c>
      <c r="P201" s="131">
        <f t="shared" si="20"/>
        <v>3</v>
      </c>
      <c r="Q201" s="56">
        <v>3</v>
      </c>
      <c r="R201" s="59">
        <v>3</v>
      </c>
      <c r="S201" s="132">
        <f t="shared" si="23"/>
        <v>3</v>
      </c>
      <c r="T201" s="79">
        <v>3</v>
      </c>
      <c r="U201" s="80">
        <v>1</v>
      </c>
      <c r="V201" s="86">
        <v>3</v>
      </c>
      <c r="W201" s="125">
        <f t="shared" si="21"/>
        <v>37</v>
      </c>
      <c r="X201" s="126">
        <f t="shared" si="22"/>
        <v>19</v>
      </c>
      <c r="Y201" s="126"/>
      <c r="Z201" s="16" t="s">
        <v>627</v>
      </c>
      <c r="AA201" s="12" t="s">
        <v>626</v>
      </c>
      <c r="AC201" s="136" t="s">
        <v>283</v>
      </c>
      <c r="AD201" s="127">
        <v>1</v>
      </c>
      <c r="AE201" s="9" t="s">
        <v>525</v>
      </c>
      <c r="AF201" s="10" t="s">
        <v>492</v>
      </c>
    </row>
    <row r="202" spans="1:32" s="110" customFormat="1" ht="27.75" thickBot="1" x14ac:dyDescent="0.3">
      <c r="A202" s="13" t="s">
        <v>593</v>
      </c>
      <c r="B202" s="14" t="s">
        <v>628</v>
      </c>
      <c r="C202" s="60">
        <f t="shared" si="18"/>
        <v>2</v>
      </c>
      <c r="D202" s="46">
        <v>1</v>
      </c>
      <c r="E202" s="30">
        <v>1</v>
      </c>
      <c r="F202" s="30">
        <v>1</v>
      </c>
      <c r="G202" s="30">
        <v>1</v>
      </c>
      <c r="H202" s="30">
        <v>2</v>
      </c>
      <c r="I202" s="31">
        <v>1</v>
      </c>
      <c r="J202" s="30">
        <v>1</v>
      </c>
      <c r="K202" s="50">
        <v>2</v>
      </c>
      <c r="L202" s="61">
        <f t="shared" si="19"/>
        <v>2</v>
      </c>
      <c r="M202" s="133">
        <v>1</v>
      </c>
      <c r="N202" s="134">
        <v>2</v>
      </c>
      <c r="O202" s="135">
        <v>0</v>
      </c>
      <c r="P202" s="131">
        <f t="shared" si="20"/>
        <v>3</v>
      </c>
      <c r="Q202" s="56">
        <v>3</v>
      </c>
      <c r="R202" s="59">
        <v>3</v>
      </c>
      <c r="S202" s="132">
        <f t="shared" si="23"/>
        <v>2</v>
      </c>
      <c r="T202" s="79">
        <v>1</v>
      </c>
      <c r="U202" s="80">
        <v>2</v>
      </c>
      <c r="V202" s="86">
        <v>1</v>
      </c>
      <c r="W202" s="125">
        <f t="shared" si="21"/>
        <v>23</v>
      </c>
      <c r="X202" s="126">
        <f t="shared" si="22"/>
        <v>10</v>
      </c>
      <c r="Y202" s="126"/>
      <c r="Z202" s="16" t="s">
        <v>573</v>
      </c>
      <c r="AA202" s="12" t="s">
        <v>628</v>
      </c>
      <c r="AC202" s="136" t="s">
        <v>594</v>
      </c>
      <c r="AD202" s="127">
        <v>1</v>
      </c>
      <c r="AE202" s="9" t="s">
        <v>415</v>
      </c>
      <c r="AF202" s="10" t="s">
        <v>375</v>
      </c>
    </row>
    <row r="203" spans="1:32" s="110" customFormat="1" ht="41.25" thickBot="1" x14ac:dyDescent="0.3">
      <c r="A203" s="13" t="s">
        <v>283</v>
      </c>
      <c r="B203" s="14" t="s">
        <v>282</v>
      </c>
      <c r="C203" s="60">
        <f t="shared" si="18"/>
        <v>3</v>
      </c>
      <c r="D203" s="46">
        <v>2</v>
      </c>
      <c r="E203" s="30">
        <v>2</v>
      </c>
      <c r="F203" s="30">
        <v>3</v>
      </c>
      <c r="G203" s="30">
        <v>1</v>
      </c>
      <c r="H203" s="30">
        <v>3</v>
      </c>
      <c r="I203" s="31">
        <v>3</v>
      </c>
      <c r="J203" s="30">
        <v>3</v>
      </c>
      <c r="K203" s="50">
        <v>3</v>
      </c>
      <c r="L203" s="61">
        <f t="shared" si="19"/>
        <v>2</v>
      </c>
      <c r="M203" s="133">
        <v>1</v>
      </c>
      <c r="N203" s="134">
        <v>2</v>
      </c>
      <c r="O203" s="135">
        <v>1</v>
      </c>
      <c r="P203" s="131">
        <f t="shared" si="20"/>
        <v>3</v>
      </c>
      <c r="Q203" s="56">
        <v>3</v>
      </c>
      <c r="R203" s="59">
        <v>3</v>
      </c>
      <c r="S203" s="132">
        <f t="shared" si="23"/>
        <v>3</v>
      </c>
      <c r="T203" s="79">
        <v>3</v>
      </c>
      <c r="U203" s="80">
        <v>1</v>
      </c>
      <c r="V203" s="86">
        <v>3</v>
      </c>
      <c r="W203" s="125">
        <f t="shared" si="21"/>
        <v>37</v>
      </c>
      <c r="X203" s="126">
        <f t="shared" si="22"/>
        <v>20</v>
      </c>
      <c r="Y203" s="137"/>
      <c r="Z203" s="138" t="s">
        <v>339</v>
      </c>
      <c r="AA203" s="12" t="s">
        <v>282</v>
      </c>
      <c r="AC203" s="136" t="s">
        <v>595</v>
      </c>
      <c r="AD203" s="127">
        <v>1</v>
      </c>
      <c r="AE203" s="9" t="s">
        <v>560</v>
      </c>
      <c r="AF203" s="10" t="s">
        <v>536</v>
      </c>
    </row>
    <row r="204" spans="1:32" s="110" customFormat="1" ht="40.5" x14ac:dyDescent="0.25">
      <c r="A204" s="13" t="s">
        <v>594</v>
      </c>
      <c r="B204" s="14" t="s">
        <v>629</v>
      </c>
      <c r="C204" s="60">
        <f t="shared" si="18"/>
        <v>3</v>
      </c>
      <c r="D204" s="46">
        <v>1</v>
      </c>
      <c r="E204" s="30">
        <v>0</v>
      </c>
      <c r="F204" s="30">
        <v>3</v>
      </c>
      <c r="G204" s="30">
        <v>0</v>
      </c>
      <c r="H204" s="30">
        <v>3</v>
      </c>
      <c r="I204" s="31">
        <v>3</v>
      </c>
      <c r="J204" s="30">
        <v>2</v>
      </c>
      <c r="K204" s="50">
        <v>3</v>
      </c>
      <c r="L204" s="61">
        <f t="shared" si="19"/>
        <v>2</v>
      </c>
      <c r="M204" s="133">
        <v>1</v>
      </c>
      <c r="N204" s="134">
        <v>2</v>
      </c>
      <c r="O204" s="135">
        <v>1</v>
      </c>
      <c r="P204" s="131">
        <f t="shared" si="20"/>
        <v>1</v>
      </c>
      <c r="Q204" s="56">
        <v>1</v>
      </c>
      <c r="R204" s="59">
        <v>1</v>
      </c>
      <c r="S204" s="132">
        <f t="shared" si="23"/>
        <v>2</v>
      </c>
      <c r="T204" s="79">
        <v>2</v>
      </c>
      <c r="U204" s="80">
        <v>1</v>
      </c>
      <c r="V204" s="86">
        <v>1</v>
      </c>
      <c r="W204" s="125">
        <f t="shared" si="21"/>
        <v>25</v>
      </c>
      <c r="X204" s="126">
        <f t="shared" si="22"/>
        <v>15</v>
      </c>
      <c r="Y204" s="126"/>
      <c r="Z204" s="83" t="s">
        <v>569</v>
      </c>
      <c r="AA204" s="12" t="s">
        <v>629</v>
      </c>
      <c r="AC204" s="136" t="s">
        <v>336</v>
      </c>
      <c r="AD204" s="127">
        <v>1</v>
      </c>
      <c r="AE204" s="9" t="s">
        <v>204</v>
      </c>
      <c r="AF204" s="10" t="s">
        <v>203</v>
      </c>
    </row>
    <row r="205" spans="1:32" s="110" customFormat="1" ht="41.25" thickBot="1" x14ac:dyDescent="0.3">
      <c r="A205" s="13" t="s">
        <v>595</v>
      </c>
      <c r="B205" s="14" t="s">
        <v>630</v>
      </c>
      <c r="C205" s="60">
        <f t="shared" si="18"/>
        <v>3</v>
      </c>
      <c r="D205" s="46">
        <v>1</v>
      </c>
      <c r="E205" s="30">
        <v>0</v>
      </c>
      <c r="F205" s="30">
        <v>0</v>
      </c>
      <c r="G205" s="30">
        <v>0</v>
      </c>
      <c r="H205" s="30">
        <v>1</v>
      </c>
      <c r="I205" s="31">
        <v>3</v>
      </c>
      <c r="J205" s="30">
        <v>1</v>
      </c>
      <c r="K205" s="50">
        <v>3</v>
      </c>
      <c r="L205" s="61">
        <f t="shared" si="19"/>
        <v>2</v>
      </c>
      <c r="M205" s="133">
        <v>1</v>
      </c>
      <c r="N205" s="134">
        <v>2</v>
      </c>
      <c r="O205" s="135">
        <v>1</v>
      </c>
      <c r="P205" s="131">
        <f t="shared" si="20"/>
        <v>1</v>
      </c>
      <c r="Q205" s="56">
        <v>1</v>
      </c>
      <c r="R205" s="59">
        <v>1</v>
      </c>
      <c r="S205" s="132">
        <f t="shared" si="23"/>
        <v>2</v>
      </c>
      <c r="T205" s="79">
        <v>2</v>
      </c>
      <c r="U205" s="80">
        <v>1</v>
      </c>
      <c r="V205" s="86">
        <v>1</v>
      </c>
      <c r="W205" s="125">
        <f t="shared" si="21"/>
        <v>19</v>
      </c>
      <c r="X205" s="126">
        <f t="shared" si="22"/>
        <v>9</v>
      </c>
      <c r="Y205" s="126"/>
      <c r="Z205" s="16" t="s">
        <v>165</v>
      </c>
      <c r="AA205" s="12" t="s">
        <v>630</v>
      </c>
      <c r="AC205" s="16" t="s">
        <v>598</v>
      </c>
      <c r="AD205" s="127"/>
      <c r="AE205" s="9" t="s">
        <v>602</v>
      </c>
      <c r="AF205" s="10" t="s">
        <v>571</v>
      </c>
    </row>
    <row r="206" spans="1:32" s="110" customFormat="1" ht="41.25" thickBot="1" x14ac:dyDescent="0.3">
      <c r="A206" s="13" t="s">
        <v>336</v>
      </c>
      <c r="B206" s="14" t="s">
        <v>335</v>
      </c>
      <c r="C206" s="60">
        <f t="shared" si="18"/>
        <v>3</v>
      </c>
      <c r="D206" s="46">
        <v>1</v>
      </c>
      <c r="E206" s="30">
        <v>1</v>
      </c>
      <c r="F206" s="30">
        <v>1</v>
      </c>
      <c r="G206" s="30">
        <v>0</v>
      </c>
      <c r="H206" s="30">
        <v>1</v>
      </c>
      <c r="I206" s="31">
        <v>3</v>
      </c>
      <c r="J206" s="30">
        <v>0</v>
      </c>
      <c r="K206" s="50">
        <v>3</v>
      </c>
      <c r="L206" s="61">
        <f t="shared" si="19"/>
        <v>1</v>
      </c>
      <c r="M206" s="133">
        <v>0</v>
      </c>
      <c r="N206" s="134">
        <v>1</v>
      </c>
      <c r="O206" s="135">
        <v>1</v>
      </c>
      <c r="P206" s="131">
        <f t="shared" si="20"/>
        <v>1</v>
      </c>
      <c r="Q206" s="56">
        <v>1</v>
      </c>
      <c r="R206" s="59">
        <v>1</v>
      </c>
      <c r="S206" s="132">
        <f t="shared" si="23"/>
        <v>3</v>
      </c>
      <c r="T206" s="79">
        <v>2</v>
      </c>
      <c r="U206" s="80">
        <v>1</v>
      </c>
      <c r="V206" s="86">
        <v>3</v>
      </c>
      <c r="W206" s="125">
        <f t="shared" si="21"/>
        <v>20</v>
      </c>
      <c r="X206" s="126">
        <f t="shared" si="22"/>
        <v>10</v>
      </c>
      <c r="Y206" s="126"/>
      <c r="Z206" s="16" t="s">
        <v>631</v>
      </c>
      <c r="AA206" s="12" t="s">
        <v>335</v>
      </c>
      <c r="AC206" s="120"/>
      <c r="AD206" s="121"/>
      <c r="AE206" s="9" t="s">
        <v>632</v>
      </c>
      <c r="AF206" s="10" t="s">
        <v>633</v>
      </c>
    </row>
    <row r="207" spans="1:32" s="110" customFormat="1" ht="27" x14ac:dyDescent="0.25">
      <c r="A207" s="10" t="s">
        <v>598</v>
      </c>
      <c r="B207" s="11" t="s">
        <v>634</v>
      </c>
      <c r="C207" s="60">
        <f t="shared" si="18"/>
        <v>3</v>
      </c>
      <c r="D207" s="46">
        <v>1</v>
      </c>
      <c r="E207" s="30">
        <v>1</v>
      </c>
      <c r="F207" s="30">
        <v>2</v>
      </c>
      <c r="G207" s="30">
        <v>1</v>
      </c>
      <c r="H207" s="30">
        <v>2</v>
      </c>
      <c r="I207" s="30">
        <v>3</v>
      </c>
      <c r="J207" s="30">
        <v>1.875</v>
      </c>
      <c r="K207" s="50">
        <v>3</v>
      </c>
      <c r="L207" s="61">
        <f t="shared" si="19"/>
        <v>2</v>
      </c>
      <c r="M207" s="133">
        <v>1</v>
      </c>
      <c r="N207" s="134">
        <v>2</v>
      </c>
      <c r="O207" s="135">
        <v>1</v>
      </c>
      <c r="P207" s="131">
        <f t="shared" si="20"/>
        <v>2</v>
      </c>
      <c r="Q207" s="56">
        <v>2</v>
      </c>
      <c r="R207" s="59">
        <v>2</v>
      </c>
      <c r="S207" s="132">
        <f t="shared" si="23"/>
        <v>2</v>
      </c>
      <c r="T207" s="79">
        <v>2</v>
      </c>
      <c r="U207" s="80">
        <v>1</v>
      </c>
      <c r="V207" s="86">
        <v>0</v>
      </c>
      <c r="W207" s="125">
        <f t="shared" si="21"/>
        <v>25.875</v>
      </c>
      <c r="X207" s="126">
        <f t="shared" si="22"/>
        <v>14.875</v>
      </c>
      <c r="Y207" s="126"/>
      <c r="Z207" s="16" t="s">
        <v>146</v>
      </c>
      <c r="AA207" s="9" t="s">
        <v>634</v>
      </c>
      <c r="AC207" s="83" t="s">
        <v>96</v>
      </c>
      <c r="AD207" s="144">
        <v>1</v>
      </c>
      <c r="AE207" s="9" t="s">
        <v>635</v>
      </c>
      <c r="AF207" s="10" t="s">
        <v>636</v>
      </c>
    </row>
    <row r="208" spans="1:32" s="110" customFormat="1" ht="27" x14ac:dyDescent="0.25">
      <c r="A208" s="37" t="s">
        <v>637</v>
      </c>
      <c r="B208" s="38" t="s">
        <v>638</v>
      </c>
      <c r="C208" s="39"/>
      <c r="D208" s="40"/>
      <c r="E208" s="40"/>
      <c r="F208" s="40"/>
      <c r="G208" s="40"/>
      <c r="H208" s="40"/>
      <c r="I208" s="40"/>
      <c r="J208" s="40"/>
      <c r="K208" s="40"/>
      <c r="L208" s="41"/>
      <c r="M208" s="122"/>
      <c r="N208" s="122"/>
      <c r="O208" s="122"/>
      <c r="P208" s="123"/>
      <c r="Q208" s="42"/>
      <c r="R208" s="42"/>
      <c r="S208" s="39"/>
      <c r="T208" s="43"/>
      <c r="U208" s="43"/>
      <c r="V208" s="73"/>
      <c r="W208" s="124"/>
      <c r="X208" s="125">
        <f t="shared" si="22"/>
        <v>0</v>
      </c>
      <c r="Y208" s="126"/>
      <c r="Z208" s="16" t="s">
        <v>639</v>
      </c>
      <c r="AA208" s="8"/>
      <c r="AC208" s="16" t="s">
        <v>294</v>
      </c>
      <c r="AD208" s="127">
        <v>1</v>
      </c>
      <c r="AE208" s="9" t="s">
        <v>634</v>
      </c>
      <c r="AF208" s="10" t="s">
        <v>598</v>
      </c>
    </row>
    <row r="209" spans="1:32" s="110" customFormat="1" ht="40.5" x14ac:dyDescent="0.25">
      <c r="A209" s="10" t="s">
        <v>96</v>
      </c>
      <c r="B209" s="11" t="s">
        <v>95</v>
      </c>
      <c r="C209" s="60">
        <f t="shared" si="18"/>
        <v>2</v>
      </c>
      <c r="D209" s="46">
        <v>2</v>
      </c>
      <c r="E209" s="30">
        <v>1</v>
      </c>
      <c r="F209" s="30">
        <v>1</v>
      </c>
      <c r="G209" s="30">
        <v>0</v>
      </c>
      <c r="H209" s="30">
        <v>0</v>
      </c>
      <c r="I209" s="31">
        <v>1</v>
      </c>
      <c r="J209" s="30">
        <v>0</v>
      </c>
      <c r="K209" s="50">
        <v>1</v>
      </c>
      <c r="L209" s="61">
        <f t="shared" si="19"/>
        <v>3</v>
      </c>
      <c r="M209" s="133">
        <v>3</v>
      </c>
      <c r="N209" s="134">
        <v>1</v>
      </c>
      <c r="O209" s="135">
        <v>1</v>
      </c>
      <c r="P209" s="131">
        <f t="shared" si="20"/>
        <v>1</v>
      </c>
      <c r="Q209" s="56">
        <v>1</v>
      </c>
      <c r="R209" s="59">
        <v>1</v>
      </c>
      <c r="S209" s="132">
        <f t="shared" si="23"/>
        <v>3</v>
      </c>
      <c r="T209" s="79">
        <v>1</v>
      </c>
      <c r="U209" s="80">
        <v>3</v>
      </c>
      <c r="V209" s="86">
        <v>0</v>
      </c>
      <c r="W209" s="125">
        <f t="shared" si="21"/>
        <v>17</v>
      </c>
      <c r="X209" s="126">
        <f t="shared" si="22"/>
        <v>6</v>
      </c>
      <c r="Y209" s="126"/>
      <c r="Z209" s="136" t="s">
        <v>210</v>
      </c>
      <c r="AA209" s="9" t="s">
        <v>95</v>
      </c>
      <c r="AC209" s="136" t="s">
        <v>332</v>
      </c>
      <c r="AD209" s="144">
        <v>1</v>
      </c>
      <c r="AE209" s="9" t="s">
        <v>640</v>
      </c>
      <c r="AF209" s="10" t="s">
        <v>641</v>
      </c>
    </row>
    <row r="210" spans="1:32" s="110" customFormat="1" ht="27" x14ac:dyDescent="0.25">
      <c r="A210" s="13" t="s">
        <v>294</v>
      </c>
      <c r="B210" s="14" t="s">
        <v>293</v>
      </c>
      <c r="C210" s="60">
        <f t="shared" si="18"/>
        <v>1</v>
      </c>
      <c r="D210" s="46">
        <v>1</v>
      </c>
      <c r="E210" s="30">
        <v>0</v>
      </c>
      <c r="F210" s="30">
        <v>0</v>
      </c>
      <c r="G210" s="30">
        <v>0</v>
      </c>
      <c r="H210" s="30">
        <v>0</v>
      </c>
      <c r="I210" s="31">
        <v>1</v>
      </c>
      <c r="J210" s="30">
        <v>0</v>
      </c>
      <c r="K210" s="50">
        <v>1</v>
      </c>
      <c r="L210" s="61">
        <f t="shared" si="19"/>
        <v>1</v>
      </c>
      <c r="M210" s="133">
        <v>1</v>
      </c>
      <c r="N210" s="134">
        <v>1</v>
      </c>
      <c r="O210" s="135">
        <v>1</v>
      </c>
      <c r="P210" s="131">
        <f t="shared" si="20"/>
        <v>3</v>
      </c>
      <c r="Q210" s="56">
        <v>3</v>
      </c>
      <c r="R210" s="59">
        <v>2</v>
      </c>
      <c r="S210" s="132">
        <f t="shared" si="23"/>
        <v>3</v>
      </c>
      <c r="T210" s="79">
        <v>1</v>
      </c>
      <c r="U210" s="80">
        <v>3</v>
      </c>
      <c r="V210" s="86">
        <v>0</v>
      </c>
      <c r="W210" s="125">
        <f t="shared" si="21"/>
        <v>15</v>
      </c>
      <c r="X210" s="126">
        <f t="shared" si="22"/>
        <v>3</v>
      </c>
      <c r="Y210" s="126"/>
      <c r="Z210" s="136" t="s">
        <v>157</v>
      </c>
      <c r="AA210" s="12" t="s">
        <v>293</v>
      </c>
      <c r="AC210" s="16" t="s">
        <v>92</v>
      </c>
      <c r="AD210" s="144">
        <v>1</v>
      </c>
      <c r="AE210" s="12" t="s">
        <v>441</v>
      </c>
      <c r="AF210" s="13" t="s">
        <v>409</v>
      </c>
    </row>
    <row r="211" spans="1:32" s="110" customFormat="1" ht="27" x14ac:dyDescent="0.25">
      <c r="A211" s="13" t="s">
        <v>332</v>
      </c>
      <c r="B211" s="14" t="s">
        <v>331</v>
      </c>
      <c r="C211" s="60">
        <f t="shared" si="18"/>
        <v>1</v>
      </c>
      <c r="D211" s="46">
        <v>1</v>
      </c>
      <c r="E211" s="30">
        <v>1</v>
      </c>
      <c r="F211" s="30">
        <v>1</v>
      </c>
      <c r="G211" s="30">
        <v>1</v>
      </c>
      <c r="H211" s="30">
        <v>0</v>
      </c>
      <c r="I211" s="31">
        <v>1</v>
      </c>
      <c r="J211" s="30">
        <v>1</v>
      </c>
      <c r="K211" s="50">
        <v>1</v>
      </c>
      <c r="L211" s="61">
        <f t="shared" si="19"/>
        <v>3</v>
      </c>
      <c r="M211" s="133">
        <v>3</v>
      </c>
      <c r="N211" s="134">
        <v>1</v>
      </c>
      <c r="O211" s="135">
        <v>1</v>
      </c>
      <c r="P211" s="131">
        <f t="shared" si="20"/>
        <v>1</v>
      </c>
      <c r="Q211" s="56">
        <v>1</v>
      </c>
      <c r="R211" s="59">
        <v>1</v>
      </c>
      <c r="S211" s="132">
        <f t="shared" si="23"/>
        <v>3</v>
      </c>
      <c r="T211" s="79">
        <v>1</v>
      </c>
      <c r="U211" s="80">
        <v>3</v>
      </c>
      <c r="V211" s="86">
        <v>2</v>
      </c>
      <c r="W211" s="125">
        <f t="shared" si="21"/>
        <v>20</v>
      </c>
      <c r="X211" s="126">
        <f t="shared" si="22"/>
        <v>7</v>
      </c>
      <c r="Y211" s="126"/>
      <c r="Z211" s="16" t="s">
        <v>642</v>
      </c>
      <c r="AA211" s="12" t="s">
        <v>331</v>
      </c>
      <c r="AC211" s="16" t="s">
        <v>448</v>
      </c>
      <c r="AD211" s="144">
        <v>1</v>
      </c>
      <c r="AE211" s="9" t="s">
        <v>643</v>
      </c>
      <c r="AF211" s="10" t="s">
        <v>644</v>
      </c>
    </row>
    <row r="212" spans="1:32" s="110" customFormat="1" ht="27" x14ac:dyDescent="0.25">
      <c r="A212" s="10" t="s">
        <v>92</v>
      </c>
      <c r="B212" s="11" t="s">
        <v>91</v>
      </c>
      <c r="C212" s="60">
        <f t="shared" si="18"/>
        <v>1</v>
      </c>
      <c r="D212" s="46">
        <v>1</v>
      </c>
      <c r="E212" s="30">
        <v>0</v>
      </c>
      <c r="F212" s="30">
        <v>0</v>
      </c>
      <c r="G212" s="30">
        <v>0</v>
      </c>
      <c r="H212" s="30">
        <v>0</v>
      </c>
      <c r="I212" s="31">
        <v>1</v>
      </c>
      <c r="J212" s="30">
        <v>1</v>
      </c>
      <c r="K212" s="50">
        <v>1</v>
      </c>
      <c r="L212" s="61">
        <f t="shared" si="19"/>
        <v>3</v>
      </c>
      <c r="M212" s="133">
        <v>3</v>
      </c>
      <c r="N212" s="134">
        <v>1</v>
      </c>
      <c r="O212" s="135">
        <v>1</v>
      </c>
      <c r="P212" s="131">
        <f t="shared" si="20"/>
        <v>1</v>
      </c>
      <c r="Q212" s="56">
        <v>1</v>
      </c>
      <c r="R212" s="59">
        <v>1</v>
      </c>
      <c r="S212" s="132">
        <f t="shared" si="23"/>
        <v>3</v>
      </c>
      <c r="T212" s="79">
        <v>1</v>
      </c>
      <c r="U212" s="80">
        <v>3</v>
      </c>
      <c r="V212" s="86">
        <v>0</v>
      </c>
      <c r="W212" s="125">
        <f t="shared" si="21"/>
        <v>15</v>
      </c>
      <c r="X212" s="126">
        <f t="shared" si="22"/>
        <v>4</v>
      </c>
      <c r="Y212" s="126"/>
      <c r="Z212" s="136" t="s">
        <v>370</v>
      </c>
      <c r="AA212" s="9" t="s">
        <v>91</v>
      </c>
      <c r="AC212" s="16" t="s">
        <v>488</v>
      </c>
      <c r="AD212" s="144">
        <v>1</v>
      </c>
      <c r="AE212" s="9" t="s">
        <v>645</v>
      </c>
      <c r="AF212" s="10" t="s">
        <v>646</v>
      </c>
    </row>
    <row r="213" spans="1:32" s="110" customFormat="1" ht="27" x14ac:dyDescent="0.25">
      <c r="A213" s="10" t="s">
        <v>448</v>
      </c>
      <c r="B213" s="11" t="s">
        <v>447</v>
      </c>
      <c r="C213" s="60">
        <f t="shared" si="18"/>
        <v>2</v>
      </c>
      <c r="D213" s="46">
        <v>1</v>
      </c>
      <c r="E213" s="30">
        <v>0</v>
      </c>
      <c r="F213" s="30">
        <v>0</v>
      </c>
      <c r="G213" s="30">
        <v>0</v>
      </c>
      <c r="H213" s="30">
        <v>0</v>
      </c>
      <c r="I213" s="31">
        <v>1</v>
      </c>
      <c r="J213" s="30">
        <v>2</v>
      </c>
      <c r="K213" s="50">
        <v>1</v>
      </c>
      <c r="L213" s="61">
        <f t="shared" si="19"/>
        <v>1</v>
      </c>
      <c r="M213" s="133">
        <v>1</v>
      </c>
      <c r="N213" s="134">
        <v>1</v>
      </c>
      <c r="O213" s="135">
        <v>1</v>
      </c>
      <c r="P213" s="131">
        <f t="shared" si="20"/>
        <v>1</v>
      </c>
      <c r="Q213" s="56">
        <v>1</v>
      </c>
      <c r="R213" s="59">
        <v>1</v>
      </c>
      <c r="S213" s="132">
        <f t="shared" si="23"/>
        <v>3</v>
      </c>
      <c r="T213" s="79">
        <v>1</v>
      </c>
      <c r="U213" s="80">
        <v>3</v>
      </c>
      <c r="V213" s="86">
        <v>2</v>
      </c>
      <c r="W213" s="125">
        <f t="shared" si="21"/>
        <v>16</v>
      </c>
      <c r="X213" s="126">
        <f t="shared" si="22"/>
        <v>5</v>
      </c>
      <c r="Y213" s="126"/>
      <c r="Z213" s="136" t="s">
        <v>399</v>
      </c>
      <c r="AA213" s="9" t="s">
        <v>447</v>
      </c>
      <c r="AC213" s="16" t="s">
        <v>547</v>
      </c>
      <c r="AD213" s="144">
        <v>1</v>
      </c>
      <c r="AE213" s="9" t="s">
        <v>647</v>
      </c>
      <c r="AF213" s="10" t="s">
        <v>648</v>
      </c>
    </row>
    <row r="214" spans="1:32" s="110" customFormat="1" ht="27" x14ac:dyDescent="0.25">
      <c r="A214" s="10" t="s">
        <v>488</v>
      </c>
      <c r="B214" s="11" t="s">
        <v>487</v>
      </c>
      <c r="C214" s="60">
        <f t="shared" si="18"/>
        <v>1</v>
      </c>
      <c r="D214" s="46">
        <v>1</v>
      </c>
      <c r="E214" s="30">
        <v>0</v>
      </c>
      <c r="F214" s="30">
        <v>0</v>
      </c>
      <c r="G214" s="30">
        <v>0</v>
      </c>
      <c r="H214" s="30">
        <v>0</v>
      </c>
      <c r="I214" s="31">
        <v>1</v>
      </c>
      <c r="J214" s="30">
        <v>0</v>
      </c>
      <c r="K214" s="50">
        <v>1</v>
      </c>
      <c r="L214" s="61">
        <f t="shared" si="19"/>
        <v>3</v>
      </c>
      <c r="M214" s="133">
        <v>3</v>
      </c>
      <c r="N214" s="134">
        <v>1</v>
      </c>
      <c r="O214" s="135">
        <v>1</v>
      </c>
      <c r="P214" s="131">
        <f t="shared" si="20"/>
        <v>1</v>
      </c>
      <c r="Q214" s="56">
        <v>1</v>
      </c>
      <c r="R214" s="59">
        <v>1</v>
      </c>
      <c r="S214" s="132">
        <f t="shared" si="23"/>
        <v>3</v>
      </c>
      <c r="T214" s="79">
        <v>1</v>
      </c>
      <c r="U214" s="80">
        <v>3</v>
      </c>
      <c r="V214" s="86">
        <v>0</v>
      </c>
      <c r="W214" s="125">
        <f t="shared" si="21"/>
        <v>14</v>
      </c>
      <c r="X214" s="126">
        <f t="shared" si="22"/>
        <v>3</v>
      </c>
      <c r="Y214" s="126"/>
      <c r="Z214" s="136" t="s">
        <v>614</v>
      </c>
      <c r="AA214" s="9" t="s">
        <v>487</v>
      </c>
      <c r="AC214" s="16" t="s">
        <v>187</v>
      </c>
      <c r="AD214" s="144">
        <v>1</v>
      </c>
      <c r="AE214" s="9" t="s">
        <v>649</v>
      </c>
      <c r="AF214" s="10" t="s">
        <v>642</v>
      </c>
    </row>
    <row r="215" spans="1:32" s="110" customFormat="1" ht="27" x14ac:dyDescent="0.25">
      <c r="A215" s="10" t="s">
        <v>547</v>
      </c>
      <c r="B215" s="11" t="s">
        <v>546</v>
      </c>
      <c r="C215" s="60">
        <f t="shared" si="18"/>
        <v>1</v>
      </c>
      <c r="D215" s="46">
        <v>1</v>
      </c>
      <c r="E215" s="30">
        <v>0</v>
      </c>
      <c r="F215" s="30">
        <v>0</v>
      </c>
      <c r="G215" s="30">
        <v>0</v>
      </c>
      <c r="H215" s="30">
        <v>0</v>
      </c>
      <c r="I215" s="31">
        <v>1</v>
      </c>
      <c r="J215" s="30">
        <v>0</v>
      </c>
      <c r="K215" s="50">
        <v>1</v>
      </c>
      <c r="L215" s="61">
        <f t="shared" si="19"/>
        <v>3</v>
      </c>
      <c r="M215" s="133">
        <v>3</v>
      </c>
      <c r="N215" s="134">
        <v>2</v>
      </c>
      <c r="O215" s="135">
        <v>1</v>
      </c>
      <c r="P215" s="131">
        <f t="shared" si="20"/>
        <v>1</v>
      </c>
      <c r="Q215" s="56">
        <v>1</v>
      </c>
      <c r="R215" s="59">
        <v>1</v>
      </c>
      <c r="S215" s="132">
        <f t="shared" si="23"/>
        <v>3</v>
      </c>
      <c r="T215" s="79">
        <v>1</v>
      </c>
      <c r="U215" s="80">
        <v>3</v>
      </c>
      <c r="V215" s="86">
        <v>0</v>
      </c>
      <c r="W215" s="125">
        <f t="shared" si="21"/>
        <v>15</v>
      </c>
      <c r="X215" s="126">
        <f t="shared" si="22"/>
        <v>3</v>
      </c>
      <c r="Y215" s="126"/>
      <c r="Z215" s="136" t="s">
        <v>346</v>
      </c>
      <c r="AA215" s="9" t="s">
        <v>546</v>
      </c>
      <c r="AC215" s="136" t="s">
        <v>403</v>
      </c>
      <c r="AD215" s="144">
        <v>1</v>
      </c>
      <c r="AE215" s="9" t="s">
        <v>650</v>
      </c>
      <c r="AF215" s="10" t="s">
        <v>651</v>
      </c>
    </row>
    <row r="216" spans="1:32" s="110" customFormat="1" ht="27" x14ac:dyDescent="0.25">
      <c r="A216" s="10" t="s">
        <v>187</v>
      </c>
      <c r="B216" s="11" t="s">
        <v>186</v>
      </c>
      <c r="C216" s="60">
        <f t="shared" si="18"/>
        <v>2</v>
      </c>
      <c r="D216" s="46">
        <v>1</v>
      </c>
      <c r="E216" s="30">
        <v>0</v>
      </c>
      <c r="F216" s="30">
        <v>0</v>
      </c>
      <c r="G216" s="30">
        <v>0</v>
      </c>
      <c r="H216" s="30">
        <v>0</v>
      </c>
      <c r="I216" s="31">
        <v>1</v>
      </c>
      <c r="J216" s="30">
        <v>0</v>
      </c>
      <c r="K216" s="50">
        <v>2</v>
      </c>
      <c r="L216" s="61">
        <f t="shared" si="19"/>
        <v>3</v>
      </c>
      <c r="M216" s="133">
        <v>3</v>
      </c>
      <c r="N216" s="134">
        <v>2</v>
      </c>
      <c r="O216" s="135">
        <v>1</v>
      </c>
      <c r="P216" s="131">
        <f t="shared" si="20"/>
        <v>1</v>
      </c>
      <c r="Q216" s="56">
        <v>1</v>
      </c>
      <c r="R216" s="59">
        <v>1</v>
      </c>
      <c r="S216" s="132">
        <f t="shared" si="23"/>
        <v>3</v>
      </c>
      <c r="T216" s="79">
        <v>1</v>
      </c>
      <c r="U216" s="80">
        <v>3</v>
      </c>
      <c r="V216" s="86">
        <v>0</v>
      </c>
      <c r="W216" s="125">
        <f t="shared" si="21"/>
        <v>16</v>
      </c>
      <c r="X216" s="126">
        <f t="shared" si="22"/>
        <v>4</v>
      </c>
      <c r="Y216" s="126"/>
      <c r="Z216" s="16" t="s">
        <v>652</v>
      </c>
      <c r="AA216" s="9" t="s">
        <v>186</v>
      </c>
      <c r="AC216" s="16" t="s">
        <v>616</v>
      </c>
      <c r="AD216" s="144">
        <v>1</v>
      </c>
      <c r="AE216" s="9" t="s">
        <v>653</v>
      </c>
      <c r="AF216" s="10" t="s">
        <v>654</v>
      </c>
    </row>
    <row r="217" spans="1:32" s="110" customFormat="1" ht="27" x14ac:dyDescent="0.25">
      <c r="A217" s="13" t="s">
        <v>403</v>
      </c>
      <c r="B217" s="14" t="s">
        <v>402</v>
      </c>
      <c r="C217" s="60">
        <f t="shared" si="18"/>
        <v>2</v>
      </c>
      <c r="D217" s="46">
        <v>1</v>
      </c>
      <c r="E217" s="30">
        <v>1</v>
      </c>
      <c r="F217" s="30">
        <v>0</v>
      </c>
      <c r="G217" s="30">
        <v>0</v>
      </c>
      <c r="H217" s="30">
        <v>0</v>
      </c>
      <c r="I217" s="31">
        <v>1</v>
      </c>
      <c r="J217" s="30">
        <v>0</v>
      </c>
      <c r="K217" s="50">
        <v>2</v>
      </c>
      <c r="L217" s="61">
        <f t="shared" si="19"/>
        <v>1</v>
      </c>
      <c r="M217" s="133">
        <v>1</v>
      </c>
      <c r="N217" s="134">
        <v>1</v>
      </c>
      <c r="O217" s="135">
        <v>1</v>
      </c>
      <c r="P217" s="131">
        <f t="shared" si="20"/>
        <v>1</v>
      </c>
      <c r="Q217" s="56">
        <v>1</v>
      </c>
      <c r="R217" s="59">
        <v>1</v>
      </c>
      <c r="S217" s="132">
        <f t="shared" si="23"/>
        <v>3</v>
      </c>
      <c r="T217" s="79">
        <v>1</v>
      </c>
      <c r="U217" s="80">
        <v>3</v>
      </c>
      <c r="V217" s="86">
        <v>0</v>
      </c>
      <c r="W217" s="125">
        <f t="shared" si="21"/>
        <v>14</v>
      </c>
      <c r="X217" s="126">
        <f t="shared" si="22"/>
        <v>5</v>
      </c>
      <c r="Y217" s="126"/>
      <c r="Z217" s="16" t="s">
        <v>452</v>
      </c>
      <c r="AA217" s="12" t="s">
        <v>402</v>
      </c>
      <c r="AC217" s="16" t="s">
        <v>618</v>
      </c>
      <c r="AD217" s="144">
        <v>1</v>
      </c>
      <c r="AE217" s="12" t="s">
        <v>493</v>
      </c>
      <c r="AF217" s="13" t="s">
        <v>450</v>
      </c>
    </row>
    <row r="218" spans="1:32" s="110" customFormat="1" ht="27" x14ac:dyDescent="0.25">
      <c r="A218" s="10" t="s">
        <v>616</v>
      </c>
      <c r="B218" s="11" t="s">
        <v>655</v>
      </c>
      <c r="C218" s="60">
        <f t="shared" si="18"/>
        <v>1</v>
      </c>
      <c r="D218" s="46">
        <v>0</v>
      </c>
      <c r="E218" s="30">
        <v>0</v>
      </c>
      <c r="F218" s="30">
        <v>0</v>
      </c>
      <c r="G218" s="30">
        <v>0</v>
      </c>
      <c r="H218" s="30">
        <v>0</v>
      </c>
      <c r="I218" s="31">
        <v>1</v>
      </c>
      <c r="J218" s="30">
        <v>0</v>
      </c>
      <c r="K218" s="50">
        <v>1</v>
      </c>
      <c r="L218" s="61">
        <f t="shared" si="19"/>
        <v>3</v>
      </c>
      <c r="M218" s="133">
        <v>3</v>
      </c>
      <c r="N218" s="134">
        <v>3</v>
      </c>
      <c r="O218" s="135">
        <v>1</v>
      </c>
      <c r="P218" s="131">
        <f t="shared" si="20"/>
        <v>1</v>
      </c>
      <c r="Q218" s="56">
        <v>1</v>
      </c>
      <c r="R218" s="59">
        <v>1</v>
      </c>
      <c r="S218" s="132">
        <f t="shared" si="23"/>
        <v>3</v>
      </c>
      <c r="T218" s="79">
        <v>1</v>
      </c>
      <c r="U218" s="80">
        <v>3</v>
      </c>
      <c r="V218" s="86">
        <v>0</v>
      </c>
      <c r="W218" s="125">
        <f t="shared" si="21"/>
        <v>15</v>
      </c>
      <c r="X218" s="126">
        <f t="shared" si="22"/>
        <v>2</v>
      </c>
      <c r="Y218" s="126"/>
      <c r="Z218" s="16" t="s">
        <v>633</v>
      </c>
      <c r="AA218" s="9" t="s">
        <v>655</v>
      </c>
      <c r="AC218" s="16" t="s">
        <v>621</v>
      </c>
      <c r="AD218" s="144">
        <v>1</v>
      </c>
      <c r="AE218" s="9" t="s">
        <v>656</v>
      </c>
      <c r="AF218" s="10" t="s">
        <v>657</v>
      </c>
    </row>
    <row r="219" spans="1:32" s="110" customFormat="1" ht="40.5" x14ac:dyDescent="0.25">
      <c r="A219" s="10" t="s">
        <v>618</v>
      </c>
      <c r="B219" s="11" t="s">
        <v>658</v>
      </c>
      <c r="C219" s="60">
        <f t="shared" si="18"/>
        <v>1</v>
      </c>
      <c r="D219" s="46">
        <v>1</v>
      </c>
      <c r="E219" s="30">
        <v>0</v>
      </c>
      <c r="F219" s="30">
        <v>0</v>
      </c>
      <c r="G219" s="30">
        <v>0</v>
      </c>
      <c r="H219" s="30">
        <v>0</v>
      </c>
      <c r="I219" s="31">
        <v>1</v>
      </c>
      <c r="J219" s="30">
        <v>0</v>
      </c>
      <c r="K219" s="50">
        <v>1</v>
      </c>
      <c r="L219" s="61">
        <f t="shared" si="19"/>
        <v>3</v>
      </c>
      <c r="M219" s="133">
        <v>3</v>
      </c>
      <c r="N219" s="134">
        <v>1</v>
      </c>
      <c r="O219" s="135">
        <v>1</v>
      </c>
      <c r="P219" s="131">
        <f t="shared" si="20"/>
        <v>3</v>
      </c>
      <c r="Q219" s="56">
        <v>3</v>
      </c>
      <c r="R219" s="59">
        <v>1</v>
      </c>
      <c r="S219" s="132">
        <f t="shared" si="23"/>
        <v>3</v>
      </c>
      <c r="T219" s="79">
        <v>1</v>
      </c>
      <c r="U219" s="80">
        <v>3</v>
      </c>
      <c r="V219" s="86">
        <v>0</v>
      </c>
      <c r="W219" s="125">
        <f t="shared" si="21"/>
        <v>16</v>
      </c>
      <c r="X219" s="126">
        <f t="shared" si="22"/>
        <v>3</v>
      </c>
      <c r="Y219" s="126"/>
      <c r="Z219" s="16" t="s">
        <v>87</v>
      </c>
      <c r="AA219" s="9" t="s">
        <v>658</v>
      </c>
      <c r="AC219" s="16" t="s">
        <v>623</v>
      </c>
      <c r="AD219" s="144">
        <v>1</v>
      </c>
      <c r="AE219" s="9" t="s">
        <v>617</v>
      </c>
      <c r="AF219" s="10" t="s">
        <v>584</v>
      </c>
    </row>
    <row r="220" spans="1:32" s="110" customFormat="1" ht="27" x14ac:dyDescent="0.25">
      <c r="A220" s="10" t="s">
        <v>621</v>
      </c>
      <c r="B220" s="11" t="s">
        <v>659</v>
      </c>
      <c r="C220" s="60">
        <f t="shared" si="18"/>
        <v>1</v>
      </c>
      <c r="D220" s="46">
        <v>1</v>
      </c>
      <c r="E220" s="30">
        <v>1</v>
      </c>
      <c r="F220" s="30">
        <v>0</v>
      </c>
      <c r="G220" s="30">
        <v>1</v>
      </c>
      <c r="H220" s="30">
        <v>0</v>
      </c>
      <c r="I220" s="31">
        <v>1</v>
      </c>
      <c r="J220" s="30">
        <v>0</v>
      </c>
      <c r="K220" s="50">
        <v>1</v>
      </c>
      <c r="L220" s="61">
        <f t="shared" si="19"/>
        <v>3</v>
      </c>
      <c r="M220" s="133">
        <v>3</v>
      </c>
      <c r="N220" s="134">
        <v>1</v>
      </c>
      <c r="O220" s="135">
        <v>1</v>
      </c>
      <c r="P220" s="131">
        <f t="shared" si="20"/>
        <v>3</v>
      </c>
      <c r="Q220" s="56">
        <v>3</v>
      </c>
      <c r="R220" s="59">
        <v>1</v>
      </c>
      <c r="S220" s="132">
        <f t="shared" si="23"/>
        <v>2</v>
      </c>
      <c r="T220" s="79">
        <v>1</v>
      </c>
      <c r="U220" s="80">
        <v>2</v>
      </c>
      <c r="V220" s="86">
        <v>0</v>
      </c>
      <c r="W220" s="125">
        <f t="shared" si="21"/>
        <v>17</v>
      </c>
      <c r="X220" s="126">
        <f t="shared" si="22"/>
        <v>5</v>
      </c>
      <c r="Y220" s="126"/>
      <c r="Z220" s="16" t="s">
        <v>128</v>
      </c>
      <c r="AA220" s="9" t="s">
        <v>659</v>
      </c>
      <c r="AC220" s="16" t="s">
        <v>625</v>
      </c>
      <c r="AD220" s="144">
        <v>1</v>
      </c>
      <c r="AE220" s="9" t="s">
        <v>589</v>
      </c>
      <c r="AF220" s="10" t="s">
        <v>556</v>
      </c>
    </row>
    <row r="221" spans="1:32" s="110" customFormat="1" x14ac:dyDescent="0.25">
      <c r="A221" s="10" t="s">
        <v>623</v>
      </c>
      <c r="B221" s="11" t="s">
        <v>660</v>
      </c>
      <c r="C221" s="60">
        <f t="shared" si="18"/>
        <v>2</v>
      </c>
      <c r="D221" s="46">
        <v>2</v>
      </c>
      <c r="E221" s="30">
        <v>1</v>
      </c>
      <c r="F221" s="30">
        <v>0</v>
      </c>
      <c r="G221" s="30">
        <v>0</v>
      </c>
      <c r="H221" s="30">
        <v>0</v>
      </c>
      <c r="I221" s="31">
        <v>1</v>
      </c>
      <c r="J221" s="30">
        <v>1</v>
      </c>
      <c r="K221" s="50">
        <v>1</v>
      </c>
      <c r="L221" s="61">
        <f t="shared" si="19"/>
        <v>1</v>
      </c>
      <c r="M221" s="133">
        <v>1</v>
      </c>
      <c r="N221" s="134">
        <v>1</v>
      </c>
      <c r="O221" s="135">
        <v>1</v>
      </c>
      <c r="P221" s="131">
        <f t="shared" si="20"/>
        <v>1</v>
      </c>
      <c r="Q221" s="56">
        <v>1</v>
      </c>
      <c r="R221" s="59">
        <v>1</v>
      </c>
      <c r="S221" s="132">
        <f t="shared" si="23"/>
        <v>3</v>
      </c>
      <c r="T221" s="79">
        <v>1</v>
      </c>
      <c r="U221" s="80">
        <v>3</v>
      </c>
      <c r="V221" s="86">
        <v>0</v>
      </c>
      <c r="W221" s="125">
        <f t="shared" si="21"/>
        <v>15</v>
      </c>
      <c r="X221" s="126">
        <f t="shared" si="22"/>
        <v>6</v>
      </c>
      <c r="Y221" s="126"/>
      <c r="Z221" s="16" t="s">
        <v>393</v>
      </c>
      <c r="AA221" s="9" t="s">
        <v>660</v>
      </c>
      <c r="AC221" s="16" t="s">
        <v>627</v>
      </c>
      <c r="AD221" s="144">
        <v>1</v>
      </c>
      <c r="AE221" s="12" t="s">
        <v>412</v>
      </c>
      <c r="AF221" s="13" t="s">
        <v>368</v>
      </c>
    </row>
    <row r="222" spans="1:32" s="110" customFormat="1" ht="27" x14ac:dyDescent="0.25">
      <c r="A222" s="10" t="s">
        <v>625</v>
      </c>
      <c r="B222" s="11" t="s">
        <v>661</v>
      </c>
      <c r="C222" s="60">
        <f t="shared" si="18"/>
        <v>1</v>
      </c>
      <c r="D222" s="46">
        <v>1</v>
      </c>
      <c r="E222" s="30">
        <v>0</v>
      </c>
      <c r="F222" s="30">
        <v>0</v>
      </c>
      <c r="G222" s="30">
        <v>0</v>
      </c>
      <c r="H222" s="30">
        <v>0</v>
      </c>
      <c r="I222" s="31">
        <v>1</v>
      </c>
      <c r="J222" s="30">
        <v>0</v>
      </c>
      <c r="K222" s="50">
        <v>1</v>
      </c>
      <c r="L222" s="61">
        <f t="shared" si="19"/>
        <v>3</v>
      </c>
      <c r="M222" s="133">
        <v>3</v>
      </c>
      <c r="N222" s="134">
        <v>1</v>
      </c>
      <c r="O222" s="135">
        <v>1</v>
      </c>
      <c r="P222" s="131">
        <f t="shared" si="20"/>
        <v>1</v>
      </c>
      <c r="Q222" s="56">
        <v>1</v>
      </c>
      <c r="R222" s="59">
        <v>1</v>
      </c>
      <c r="S222" s="132">
        <f t="shared" si="23"/>
        <v>2</v>
      </c>
      <c r="T222" s="79">
        <v>1</v>
      </c>
      <c r="U222" s="80">
        <v>2</v>
      </c>
      <c r="V222" s="86">
        <v>0</v>
      </c>
      <c r="W222" s="125">
        <f t="shared" si="21"/>
        <v>13</v>
      </c>
      <c r="X222" s="126">
        <f t="shared" si="22"/>
        <v>3</v>
      </c>
      <c r="Y222" s="126"/>
      <c r="Z222" s="16" t="s">
        <v>662</v>
      </c>
      <c r="AA222" s="9" t="s">
        <v>661</v>
      </c>
      <c r="AC222" s="16" t="s">
        <v>573</v>
      </c>
      <c r="AD222" s="144">
        <v>1</v>
      </c>
      <c r="AE222" s="9" t="s">
        <v>663</v>
      </c>
      <c r="AF222" s="10" t="s">
        <v>664</v>
      </c>
    </row>
    <row r="223" spans="1:32" s="110" customFormat="1" x14ac:dyDescent="0.25">
      <c r="A223" s="10" t="s">
        <v>627</v>
      </c>
      <c r="B223" s="11" t="s">
        <v>665</v>
      </c>
      <c r="C223" s="60">
        <f t="shared" si="18"/>
        <v>2</v>
      </c>
      <c r="D223" s="46">
        <v>2</v>
      </c>
      <c r="E223" s="30">
        <v>0</v>
      </c>
      <c r="F223" s="30">
        <v>0</v>
      </c>
      <c r="G223" s="30">
        <v>0</v>
      </c>
      <c r="H223" s="30">
        <v>0</v>
      </c>
      <c r="I223" s="31">
        <v>1</v>
      </c>
      <c r="J223" s="30">
        <v>0</v>
      </c>
      <c r="K223" s="50">
        <v>1</v>
      </c>
      <c r="L223" s="61">
        <f t="shared" si="19"/>
        <v>3</v>
      </c>
      <c r="M223" s="133">
        <v>3</v>
      </c>
      <c r="N223" s="134">
        <v>1</v>
      </c>
      <c r="O223" s="135">
        <v>1</v>
      </c>
      <c r="P223" s="131">
        <f t="shared" si="20"/>
        <v>1</v>
      </c>
      <c r="Q223" s="56">
        <v>1</v>
      </c>
      <c r="R223" s="59">
        <v>1</v>
      </c>
      <c r="S223" s="132">
        <f t="shared" si="23"/>
        <v>3</v>
      </c>
      <c r="T223" s="79">
        <v>1</v>
      </c>
      <c r="U223" s="80">
        <v>3</v>
      </c>
      <c r="V223" s="86">
        <v>2</v>
      </c>
      <c r="W223" s="125">
        <f t="shared" si="21"/>
        <v>17</v>
      </c>
      <c r="X223" s="126">
        <f t="shared" si="22"/>
        <v>4</v>
      </c>
      <c r="Y223" s="126"/>
      <c r="Z223" s="16" t="s">
        <v>597</v>
      </c>
      <c r="AA223" s="9" t="s">
        <v>665</v>
      </c>
      <c r="AC223" s="16" t="s">
        <v>339</v>
      </c>
      <c r="AD223" s="144">
        <v>1</v>
      </c>
      <c r="AE223" s="9" t="s">
        <v>666</v>
      </c>
      <c r="AF223" s="10" t="s">
        <v>652</v>
      </c>
    </row>
    <row r="224" spans="1:32" s="110" customFormat="1" ht="27" x14ac:dyDescent="0.25">
      <c r="A224" s="10" t="s">
        <v>573</v>
      </c>
      <c r="B224" s="11" t="s">
        <v>572</v>
      </c>
      <c r="C224" s="60">
        <f t="shared" si="18"/>
        <v>1</v>
      </c>
      <c r="D224" s="46">
        <v>1</v>
      </c>
      <c r="E224" s="30">
        <v>0</v>
      </c>
      <c r="F224" s="30">
        <v>1</v>
      </c>
      <c r="G224" s="30">
        <v>0</v>
      </c>
      <c r="H224" s="30">
        <v>0</v>
      </c>
      <c r="I224" s="31">
        <v>1</v>
      </c>
      <c r="J224" s="30">
        <v>0</v>
      </c>
      <c r="K224" s="50">
        <v>1</v>
      </c>
      <c r="L224" s="61">
        <f t="shared" si="19"/>
        <v>3</v>
      </c>
      <c r="M224" s="133">
        <v>3</v>
      </c>
      <c r="N224" s="134">
        <v>1</v>
      </c>
      <c r="O224" s="135">
        <v>1</v>
      </c>
      <c r="P224" s="131">
        <f t="shared" si="20"/>
        <v>1</v>
      </c>
      <c r="Q224" s="56">
        <v>1</v>
      </c>
      <c r="R224" s="59">
        <v>1</v>
      </c>
      <c r="S224" s="132">
        <f t="shared" si="23"/>
        <v>3</v>
      </c>
      <c r="T224" s="79">
        <v>1</v>
      </c>
      <c r="U224" s="80">
        <v>3</v>
      </c>
      <c r="V224" s="86">
        <v>0</v>
      </c>
      <c r="W224" s="125">
        <f t="shared" si="21"/>
        <v>15</v>
      </c>
      <c r="X224" s="126">
        <f t="shared" si="22"/>
        <v>4</v>
      </c>
      <c r="Y224" s="126"/>
      <c r="Z224" s="16" t="s">
        <v>667</v>
      </c>
      <c r="AA224" s="9" t="s">
        <v>572</v>
      </c>
      <c r="AC224" s="16" t="s">
        <v>569</v>
      </c>
      <c r="AD224" s="144">
        <v>1</v>
      </c>
      <c r="AE224" s="12" t="s">
        <v>356</v>
      </c>
      <c r="AF224" s="13" t="s">
        <v>323</v>
      </c>
    </row>
    <row r="225" spans="1:32" s="110" customFormat="1" ht="27" x14ac:dyDescent="0.25">
      <c r="A225" s="10" t="s">
        <v>339</v>
      </c>
      <c r="B225" s="11" t="s">
        <v>338</v>
      </c>
      <c r="C225" s="60">
        <f t="shared" si="18"/>
        <v>1</v>
      </c>
      <c r="D225" s="46">
        <v>1</v>
      </c>
      <c r="E225" s="30">
        <v>0</v>
      </c>
      <c r="F225" s="30">
        <v>0</v>
      </c>
      <c r="G225" s="30">
        <v>0</v>
      </c>
      <c r="H225" s="30">
        <v>0</v>
      </c>
      <c r="I225" s="31">
        <v>1</v>
      </c>
      <c r="J225" s="30">
        <v>0</v>
      </c>
      <c r="K225" s="50">
        <v>1</v>
      </c>
      <c r="L225" s="61">
        <f t="shared" si="19"/>
        <v>1</v>
      </c>
      <c r="M225" s="133">
        <v>1</v>
      </c>
      <c r="N225" s="134">
        <v>1</v>
      </c>
      <c r="O225" s="135">
        <v>1</v>
      </c>
      <c r="P225" s="131">
        <f t="shared" si="20"/>
        <v>1</v>
      </c>
      <c r="Q225" s="56">
        <v>1</v>
      </c>
      <c r="R225" s="59">
        <v>1</v>
      </c>
      <c r="S225" s="132">
        <f t="shared" si="23"/>
        <v>3</v>
      </c>
      <c r="T225" s="79">
        <v>1</v>
      </c>
      <c r="U225" s="80">
        <v>3</v>
      </c>
      <c r="V225" s="86">
        <v>0</v>
      </c>
      <c r="W225" s="125">
        <f t="shared" si="21"/>
        <v>12</v>
      </c>
      <c r="X225" s="126">
        <f t="shared" si="22"/>
        <v>3</v>
      </c>
      <c r="Y225" s="126"/>
      <c r="Z225" s="16" t="s">
        <v>668</v>
      </c>
      <c r="AA225" s="9" t="s">
        <v>338</v>
      </c>
      <c r="AC225" s="16" t="s">
        <v>165</v>
      </c>
      <c r="AD225" s="144">
        <v>1</v>
      </c>
      <c r="AE225" s="9" t="s">
        <v>655</v>
      </c>
      <c r="AF225" s="10" t="s">
        <v>616</v>
      </c>
    </row>
    <row r="226" spans="1:32" s="110" customFormat="1" ht="40.5" x14ac:dyDescent="0.25">
      <c r="A226" s="10" t="s">
        <v>569</v>
      </c>
      <c r="B226" s="11" t="s">
        <v>568</v>
      </c>
      <c r="C226" s="60">
        <f t="shared" si="18"/>
        <v>1</v>
      </c>
      <c r="D226" s="46">
        <v>1</v>
      </c>
      <c r="E226" s="30">
        <v>0</v>
      </c>
      <c r="F226" s="30">
        <v>0</v>
      </c>
      <c r="G226" s="30">
        <v>0</v>
      </c>
      <c r="H226" s="30">
        <v>0</v>
      </c>
      <c r="I226" s="31">
        <v>1</v>
      </c>
      <c r="J226" s="30">
        <v>0</v>
      </c>
      <c r="K226" s="50">
        <v>1</v>
      </c>
      <c r="L226" s="61">
        <f t="shared" si="19"/>
        <v>1</v>
      </c>
      <c r="M226" s="133">
        <v>1</v>
      </c>
      <c r="N226" s="134">
        <v>1</v>
      </c>
      <c r="O226" s="135">
        <v>1</v>
      </c>
      <c r="P226" s="131">
        <f t="shared" si="20"/>
        <v>1</v>
      </c>
      <c r="Q226" s="56">
        <v>1</v>
      </c>
      <c r="R226" s="59">
        <v>1</v>
      </c>
      <c r="S226" s="132">
        <f t="shared" si="23"/>
        <v>3</v>
      </c>
      <c r="T226" s="79">
        <v>1</v>
      </c>
      <c r="U226" s="80">
        <v>3</v>
      </c>
      <c r="V226" s="86">
        <v>0</v>
      </c>
      <c r="W226" s="125">
        <f t="shared" si="21"/>
        <v>12</v>
      </c>
      <c r="X226" s="126">
        <f t="shared" si="22"/>
        <v>3</v>
      </c>
      <c r="Y226" s="126"/>
      <c r="Z226" s="16" t="s">
        <v>236</v>
      </c>
      <c r="AA226" s="9" t="s">
        <v>568</v>
      </c>
      <c r="AC226" s="16" t="s">
        <v>631</v>
      </c>
      <c r="AD226" s="144">
        <v>1</v>
      </c>
      <c r="AE226" s="9" t="s">
        <v>449</v>
      </c>
      <c r="AF226" s="10" t="s">
        <v>414</v>
      </c>
    </row>
    <row r="227" spans="1:32" s="110" customFormat="1" ht="27" x14ac:dyDescent="0.25">
      <c r="A227" s="10" t="s">
        <v>165</v>
      </c>
      <c r="B227" s="11" t="s">
        <v>164</v>
      </c>
      <c r="C227" s="60">
        <f t="shared" si="18"/>
        <v>1</v>
      </c>
      <c r="D227" s="46">
        <v>1</v>
      </c>
      <c r="E227" s="30">
        <v>0</v>
      </c>
      <c r="F227" s="30">
        <v>0</v>
      </c>
      <c r="G227" s="30">
        <v>0</v>
      </c>
      <c r="H227" s="30">
        <v>0</v>
      </c>
      <c r="I227" s="31">
        <v>1</v>
      </c>
      <c r="J227" s="30">
        <v>0</v>
      </c>
      <c r="K227" s="50">
        <v>1</v>
      </c>
      <c r="L227" s="61">
        <f t="shared" si="19"/>
        <v>3</v>
      </c>
      <c r="M227" s="133">
        <v>3</v>
      </c>
      <c r="N227" s="134">
        <v>1</v>
      </c>
      <c r="O227" s="135">
        <v>1</v>
      </c>
      <c r="P227" s="131">
        <f t="shared" si="20"/>
        <v>1</v>
      </c>
      <c r="Q227" s="56">
        <v>1</v>
      </c>
      <c r="R227" s="59">
        <v>1</v>
      </c>
      <c r="S227" s="132">
        <f t="shared" si="23"/>
        <v>3</v>
      </c>
      <c r="T227" s="79">
        <v>1</v>
      </c>
      <c r="U227" s="80">
        <v>3</v>
      </c>
      <c r="V227" s="86">
        <v>0</v>
      </c>
      <c r="W227" s="125">
        <f t="shared" si="21"/>
        <v>14</v>
      </c>
      <c r="X227" s="126">
        <f t="shared" si="22"/>
        <v>3</v>
      </c>
      <c r="Y227" s="126"/>
      <c r="Z227" s="16" t="s">
        <v>669</v>
      </c>
      <c r="AA227" s="9" t="s">
        <v>164</v>
      </c>
      <c r="AC227" s="16" t="s">
        <v>146</v>
      </c>
      <c r="AD227" s="144">
        <v>1</v>
      </c>
      <c r="AE227" s="12" t="s">
        <v>670</v>
      </c>
      <c r="AF227" s="13" t="s">
        <v>671</v>
      </c>
    </row>
    <row r="228" spans="1:32" s="110" customFormat="1" ht="41.25" thickBot="1" x14ac:dyDescent="0.3">
      <c r="A228" s="10" t="s">
        <v>631</v>
      </c>
      <c r="B228" s="11" t="s">
        <v>672</v>
      </c>
      <c r="C228" s="60">
        <f t="shared" si="18"/>
        <v>1</v>
      </c>
      <c r="D228" s="46">
        <v>1</v>
      </c>
      <c r="E228" s="30">
        <v>0</v>
      </c>
      <c r="F228" s="30">
        <v>0</v>
      </c>
      <c r="G228" s="30">
        <v>0</v>
      </c>
      <c r="H228" s="30">
        <v>0</v>
      </c>
      <c r="I228" s="31">
        <v>1</v>
      </c>
      <c r="J228" s="30">
        <v>0</v>
      </c>
      <c r="K228" s="50">
        <v>1</v>
      </c>
      <c r="L228" s="61">
        <f t="shared" si="19"/>
        <v>1</v>
      </c>
      <c r="M228" s="133">
        <v>1</v>
      </c>
      <c r="N228" s="134">
        <v>1</v>
      </c>
      <c r="O228" s="135">
        <v>1</v>
      </c>
      <c r="P228" s="131">
        <f t="shared" si="20"/>
        <v>1</v>
      </c>
      <c r="Q228" s="56">
        <v>1</v>
      </c>
      <c r="R228" s="59">
        <v>1</v>
      </c>
      <c r="S228" s="132">
        <f t="shared" si="23"/>
        <v>2</v>
      </c>
      <c r="T228" s="79">
        <v>1</v>
      </c>
      <c r="U228" s="80">
        <v>2</v>
      </c>
      <c r="V228" s="86">
        <v>2</v>
      </c>
      <c r="W228" s="125">
        <f t="shared" si="21"/>
        <v>13</v>
      </c>
      <c r="X228" s="126">
        <f t="shared" si="22"/>
        <v>3</v>
      </c>
      <c r="Y228" s="137"/>
      <c r="Z228" s="147" t="s">
        <v>274</v>
      </c>
      <c r="AA228" s="9" t="s">
        <v>672</v>
      </c>
      <c r="AC228" s="16" t="s">
        <v>639</v>
      </c>
      <c r="AD228" s="144">
        <v>1</v>
      </c>
      <c r="AE228" s="12" t="s">
        <v>551</v>
      </c>
      <c r="AF228" s="13" t="s">
        <v>523</v>
      </c>
    </row>
    <row r="229" spans="1:32" s="110" customFormat="1" ht="27.75" thickBot="1" x14ac:dyDescent="0.3">
      <c r="A229" s="10" t="s">
        <v>146</v>
      </c>
      <c r="B229" s="11" t="s">
        <v>145</v>
      </c>
      <c r="C229" s="60">
        <f t="shared" si="18"/>
        <v>2</v>
      </c>
      <c r="D229" s="46">
        <v>2</v>
      </c>
      <c r="E229" s="30">
        <v>1</v>
      </c>
      <c r="F229" s="30">
        <v>0</v>
      </c>
      <c r="G229" s="30">
        <v>1</v>
      </c>
      <c r="H229" s="30">
        <v>0</v>
      </c>
      <c r="I229" s="31">
        <v>1</v>
      </c>
      <c r="J229" s="30">
        <v>0</v>
      </c>
      <c r="K229" s="50">
        <v>1</v>
      </c>
      <c r="L229" s="61">
        <f t="shared" si="19"/>
        <v>3</v>
      </c>
      <c r="M229" s="133">
        <v>3</v>
      </c>
      <c r="N229" s="134">
        <v>1</v>
      </c>
      <c r="O229" s="135">
        <v>1</v>
      </c>
      <c r="P229" s="131">
        <f t="shared" si="20"/>
        <v>1</v>
      </c>
      <c r="Q229" s="56">
        <v>1</v>
      </c>
      <c r="R229" s="59">
        <v>1</v>
      </c>
      <c r="S229" s="132">
        <f t="shared" si="23"/>
        <v>3</v>
      </c>
      <c r="T229" s="79">
        <v>1</v>
      </c>
      <c r="U229" s="80">
        <v>3</v>
      </c>
      <c r="V229" s="86">
        <v>2</v>
      </c>
      <c r="W229" s="125">
        <f t="shared" si="21"/>
        <v>19</v>
      </c>
      <c r="X229" s="126">
        <f t="shared" si="22"/>
        <v>6</v>
      </c>
      <c r="Y229" s="137"/>
      <c r="Z229" s="138" t="s">
        <v>198</v>
      </c>
      <c r="AA229" s="9" t="s">
        <v>145</v>
      </c>
      <c r="AC229" s="136" t="s">
        <v>210</v>
      </c>
      <c r="AD229" s="144">
        <v>1</v>
      </c>
      <c r="AE229" s="12" t="s">
        <v>553</v>
      </c>
      <c r="AF229" s="13" t="s">
        <v>526</v>
      </c>
    </row>
    <row r="230" spans="1:32" s="110" customFormat="1" ht="40.5" x14ac:dyDescent="0.25">
      <c r="A230" s="10" t="s">
        <v>639</v>
      </c>
      <c r="B230" s="11" t="s">
        <v>673</v>
      </c>
      <c r="C230" s="60">
        <f t="shared" si="18"/>
        <v>1</v>
      </c>
      <c r="D230" s="46">
        <v>1</v>
      </c>
      <c r="E230" s="30">
        <v>1</v>
      </c>
      <c r="F230" s="30">
        <v>0</v>
      </c>
      <c r="G230" s="30">
        <v>0</v>
      </c>
      <c r="H230" s="30">
        <v>0</v>
      </c>
      <c r="I230" s="31">
        <v>1</v>
      </c>
      <c r="J230" s="30">
        <v>0</v>
      </c>
      <c r="K230" s="50">
        <v>1</v>
      </c>
      <c r="L230" s="61">
        <f t="shared" si="19"/>
        <v>1</v>
      </c>
      <c r="M230" s="133">
        <v>1</v>
      </c>
      <c r="N230" s="134">
        <v>1</v>
      </c>
      <c r="O230" s="135">
        <v>1</v>
      </c>
      <c r="P230" s="131">
        <f t="shared" si="20"/>
        <v>1</v>
      </c>
      <c r="Q230" s="56">
        <v>1</v>
      </c>
      <c r="R230" s="59">
        <v>1</v>
      </c>
      <c r="S230" s="132">
        <f t="shared" si="23"/>
        <v>3</v>
      </c>
      <c r="T230" s="79">
        <v>1</v>
      </c>
      <c r="U230" s="80">
        <v>3</v>
      </c>
      <c r="V230" s="86">
        <v>0</v>
      </c>
      <c r="W230" s="125">
        <f t="shared" si="21"/>
        <v>13</v>
      </c>
      <c r="X230" s="126">
        <f t="shared" si="22"/>
        <v>4</v>
      </c>
      <c r="Y230" s="126"/>
      <c r="Z230" s="83" t="s">
        <v>674</v>
      </c>
      <c r="AA230" s="9" t="s">
        <v>673</v>
      </c>
      <c r="AC230" s="136" t="s">
        <v>157</v>
      </c>
      <c r="AD230" s="144">
        <v>1</v>
      </c>
      <c r="AE230" s="12" t="s">
        <v>628</v>
      </c>
      <c r="AF230" s="13" t="s">
        <v>593</v>
      </c>
    </row>
    <row r="231" spans="1:32" s="110" customFormat="1" ht="27.75" thickBot="1" x14ac:dyDescent="0.3">
      <c r="A231" s="13" t="s">
        <v>210</v>
      </c>
      <c r="B231" s="14" t="s">
        <v>209</v>
      </c>
      <c r="C231" s="60">
        <f t="shared" si="18"/>
        <v>1</v>
      </c>
      <c r="D231" s="46">
        <v>1</v>
      </c>
      <c r="E231" s="30">
        <v>1</v>
      </c>
      <c r="F231" s="30">
        <v>1</v>
      </c>
      <c r="G231" s="30">
        <v>1</v>
      </c>
      <c r="H231" s="30">
        <v>1</v>
      </c>
      <c r="I231" s="31">
        <v>1</v>
      </c>
      <c r="J231" s="30">
        <v>0</v>
      </c>
      <c r="K231" s="50">
        <v>1</v>
      </c>
      <c r="L231" s="61">
        <f t="shared" si="19"/>
        <v>1</v>
      </c>
      <c r="M231" s="133">
        <v>1</v>
      </c>
      <c r="N231" s="134">
        <v>1</v>
      </c>
      <c r="O231" s="135">
        <v>1</v>
      </c>
      <c r="P231" s="131">
        <f t="shared" si="20"/>
        <v>1</v>
      </c>
      <c r="Q231" s="56">
        <v>1</v>
      </c>
      <c r="R231" s="59">
        <v>1</v>
      </c>
      <c r="S231" s="132">
        <f t="shared" si="23"/>
        <v>3</v>
      </c>
      <c r="T231" s="79">
        <v>1</v>
      </c>
      <c r="U231" s="80">
        <v>3</v>
      </c>
      <c r="V231" s="86">
        <v>2</v>
      </c>
      <c r="W231" s="125">
        <f t="shared" si="21"/>
        <v>18</v>
      </c>
      <c r="X231" s="126">
        <f t="shared" si="22"/>
        <v>7</v>
      </c>
      <c r="Y231" s="126"/>
      <c r="Z231" s="16" t="s">
        <v>132</v>
      </c>
      <c r="AA231" s="12" t="s">
        <v>209</v>
      </c>
      <c r="AC231" s="147" t="s">
        <v>642</v>
      </c>
      <c r="AD231" s="148"/>
      <c r="AE231" s="9" t="s">
        <v>101</v>
      </c>
      <c r="AF231" s="10" t="s">
        <v>94</v>
      </c>
    </row>
    <row r="232" spans="1:32" s="110" customFormat="1" ht="54.75" thickBot="1" x14ac:dyDescent="0.3">
      <c r="A232" s="13" t="s">
        <v>157</v>
      </c>
      <c r="B232" s="14" t="s">
        <v>156</v>
      </c>
      <c r="C232" s="60">
        <f t="shared" si="18"/>
        <v>2</v>
      </c>
      <c r="D232" s="46">
        <v>2</v>
      </c>
      <c r="E232" s="30">
        <v>0</v>
      </c>
      <c r="F232" s="30">
        <v>0</v>
      </c>
      <c r="G232" s="30">
        <v>0</v>
      </c>
      <c r="H232" s="30">
        <v>0</v>
      </c>
      <c r="I232" s="31">
        <v>1</v>
      </c>
      <c r="J232" s="30">
        <v>0</v>
      </c>
      <c r="K232" s="50">
        <v>1</v>
      </c>
      <c r="L232" s="61">
        <f t="shared" si="19"/>
        <v>1</v>
      </c>
      <c r="M232" s="133" t="s">
        <v>65</v>
      </c>
      <c r="N232" s="134">
        <v>1</v>
      </c>
      <c r="O232" s="135">
        <v>1</v>
      </c>
      <c r="P232" s="131">
        <f t="shared" si="20"/>
        <v>1</v>
      </c>
      <c r="Q232" s="56">
        <v>1</v>
      </c>
      <c r="R232" s="59">
        <v>1</v>
      </c>
      <c r="S232" s="132">
        <f t="shared" si="23"/>
        <v>2</v>
      </c>
      <c r="T232" s="79">
        <v>1</v>
      </c>
      <c r="U232" s="80">
        <v>2</v>
      </c>
      <c r="V232" s="86">
        <v>0</v>
      </c>
      <c r="W232" s="125">
        <f t="shared" si="21"/>
        <v>11</v>
      </c>
      <c r="X232" s="126">
        <f t="shared" si="22"/>
        <v>4</v>
      </c>
      <c r="Y232" s="126"/>
      <c r="Z232" s="16" t="s">
        <v>675</v>
      </c>
      <c r="AA232" s="12" t="s">
        <v>156</v>
      </c>
      <c r="AC232" s="120"/>
      <c r="AD232" s="121"/>
      <c r="AE232" s="9" t="s">
        <v>676</v>
      </c>
      <c r="AF232" s="10" t="s">
        <v>677</v>
      </c>
    </row>
    <row r="233" spans="1:32" s="110" customFormat="1" ht="27" x14ac:dyDescent="0.25">
      <c r="A233" s="10" t="s">
        <v>642</v>
      </c>
      <c r="B233" s="11" t="s">
        <v>649</v>
      </c>
      <c r="C233" s="60">
        <f t="shared" si="18"/>
        <v>1.0833333329999999</v>
      </c>
      <c r="D233" s="46">
        <v>1.0833333329999999</v>
      </c>
      <c r="E233" s="30">
        <v>0</v>
      </c>
      <c r="F233" s="30">
        <v>0</v>
      </c>
      <c r="G233" s="30">
        <v>0</v>
      </c>
      <c r="H233" s="30">
        <v>0</v>
      </c>
      <c r="I233" s="30">
        <v>1</v>
      </c>
      <c r="J233" s="30">
        <v>0</v>
      </c>
      <c r="K233" s="50">
        <v>1</v>
      </c>
      <c r="L233" s="61">
        <f t="shared" si="19"/>
        <v>1</v>
      </c>
      <c r="M233" s="133">
        <v>1</v>
      </c>
      <c r="N233" s="134">
        <v>1</v>
      </c>
      <c r="O233" s="135">
        <v>1</v>
      </c>
      <c r="P233" s="131">
        <f t="shared" si="20"/>
        <v>1</v>
      </c>
      <c r="Q233" s="56">
        <v>1</v>
      </c>
      <c r="R233" s="59">
        <v>1</v>
      </c>
      <c r="S233" s="132">
        <f t="shared" si="23"/>
        <v>1</v>
      </c>
      <c r="T233" s="79">
        <v>1</v>
      </c>
      <c r="U233" s="80">
        <v>1</v>
      </c>
      <c r="V233" s="86">
        <v>0</v>
      </c>
      <c r="W233" s="125">
        <f t="shared" si="21"/>
        <v>10.083333332999999</v>
      </c>
      <c r="X233" s="126">
        <f t="shared" si="22"/>
        <v>3.0833333329999997</v>
      </c>
      <c r="Y233" s="126"/>
      <c r="Z233" s="16" t="s">
        <v>297</v>
      </c>
      <c r="AA233" s="9" t="s">
        <v>649</v>
      </c>
      <c r="AC233" s="150" t="s">
        <v>370</v>
      </c>
      <c r="AD233" s="144">
        <v>2</v>
      </c>
      <c r="AE233" s="8" t="s">
        <v>604</v>
      </c>
      <c r="AF233" s="1" t="s">
        <v>603</v>
      </c>
    </row>
    <row r="234" spans="1:32" s="110" customFormat="1" ht="27" x14ac:dyDescent="0.25">
      <c r="A234" s="37" t="s">
        <v>678</v>
      </c>
      <c r="B234" s="38" t="s">
        <v>679</v>
      </c>
      <c r="C234" s="36"/>
      <c r="D234" s="40"/>
      <c r="E234" s="40"/>
      <c r="F234" s="40"/>
      <c r="G234" s="40"/>
      <c r="H234" s="40"/>
      <c r="I234" s="40"/>
      <c r="J234" s="40"/>
      <c r="K234" s="40"/>
      <c r="L234" s="41"/>
      <c r="M234" s="122"/>
      <c r="N234" s="122"/>
      <c r="O234" s="122"/>
      <c r="P234" s="123"/>
      <c r="Q234" s="42"/>
      <c r="R234" s="42"/>
      <c r="S234" s="39"/>
      <c r="T234" s="43"/>
      <c r="U234" s="43"/>
      <c r="V234" s="73"/>
      <c r="W234" s="124"/>
      <c r="X234" s="125">
        <f t="shared" si="22"/>
        <v>0</v>
      </c>
      <c r="Y234" s="126"/>
      <c r="Z234" s="16" t="s">
        <v>680</v>
      </c>
      <c r="AA234" s="8"/>
      <c r="AC234" s="16" t="s">
        <v>399</v>
      </c>
      <c r="AD234" s="127">
        <v>2</v>
      </c>
      <c r="AE234" s="9" t="s">
        <v>611</v>
      </c>
      <c r="AF234" s="10" t="s">
        <v>579</v>
      </c>
    </row>
    <row r="235" spans="1:32" s="110" customFormat="1" ht="27" x14ac:dyDescent="0.25">
      <c r="A235" s="13" t="s">
        <v>370</v>
      </c>
      <c r="B235" s="14" t="s">
        <v>369</v>
      </c>
      <c r="C235" s="60">
        <f t="shared" si="18"/>
        <v>3</v>
      </c>
      <c r="D235" s="46">
        <v>1</v>
      </c>
      <c r="E235" s="30">
        <v>3</v>
      </c>
      <c r="F235" s="30">
        <v>3</v>
      </c>
      <c r="G235" s="30">
        <v>1</v>
      </c>
      <c r="H235" s="30">
        <v>2</v>
      </c>
      <c r="I235" s="31">
        <v>1</v>
      </c>
      <c r="J235" s="30">
        <v>2</v>
      </c>
      <c r="K235" s="50">
        <v>3</v>
      </c>
      <c r="L235" s="61">
        <f t="shared" si="19"/>
        <v>1</v>
      </c>
      <c r="M235" s="133">
        <v>1</v>
      </c>
      <c r="N235" s="134">
        <v>1</v>
      </c>
      <c r="O235" s="135">
        <v>2</v>
      </c>
      <c r="P235" s="131">
        <f t="shared" si="20"/>
        <v>2</v>
      </c>
      <c r="Q235" s="56">
        <v>2</v>
      </c>
      <c r="R235" s="59">
        <v>2</v>
      </c>
      <c r="S235" s="132">
        <f t="shared" si="23"/>
        <v>2</v>
      </c>
      <c r="T235" s="79">
        <v>2</v>
      </c>
      <c r="U235" s="80">
        <v>1</v>
      </c>
      <c r="V235" s="86">
        <v>0</v>
      </c>
      <c r="W235" s="125">
        <f t="shared" si="21"/>
        <v>27</v>
      </c>
      <c r="X235" s="126">
        <f t="shared" si="22"/>
        <v>16</v>
      </c>
      <c r="Y235" s="126"/>
      <c r="Z235" s="16" t="s">
        <v>664</v>
      </c>
      <c r="AA235" s="12" t="s">
        <v>369</v>
      </c>
      <c r="AC235" s="136" t="s">
        <v>614</v>
      </c>
      <c r="AD235" s="144">
        <v>2</v>
      </c>
      <c r="AE235" s="9" t="s">
        <v>605</v>
      </c>
      <c r="AF235" s="10" t="s">
        <v>575</v>
      </c>
    </row>
    <row r="236" spans="1:32" s="110" customFormat="1" ht="27.75" thickBot="1" x14ac:dyDescent="0.3">
      <c r="A236" s="13" t="s">
        <v>399</v>
      </c>
      <c r="B236" s="14" t="s">
        <v>398</v>
      </c>
      <c r="C236" s="60">
        <f t="shared" si="18"/>
        <v>3</v>
      </c>
      <c r="D236" s="46">
        <v>1</v>
      </c>
      <c r="E236" s="30">
        <v>3</v>
      </c>
      <c r="F236" s="30">
        <v>3</v>
      </c>
      <c r="G236" s="30">
        <v>1</v>
      </c>
      <c r="H236" s="30">
        <v>2</v>
      </c>
      <c r="I236" s="31">
        <v>1</v>
      </c>
      <c r="J236" s="30">
        <v>2</v>
      </c>
      <c r="K236" s="50">
        <v>3</v>
      </c>
      <c r="L236" s="61">
        <f t="shared" si="19"/>
        <v>3</v>
      </c>
      <c r="M236" s="133">
        <v>3</v>
      </c>
      <c r="N236" s="134">
        <v>1</v>
      </c>
      <c r="O236" s="135">
        <v>2</v>
      </c>
      <c r="P236" s="131">
        <f t="shared" si="20"/>
        <v>2</v>
      </c>
      <c r="Q236" s="56">
        <v>2</v>
      </c>
      <c r="R236" s="59">
        <v>2</v>
      </c>
      <c r="S236" s="132">
        <f t="shared" si="23"/>
        <v>2</v>
      </c>
      <c r="T236" s="79">
        <v>2</v>
      </c>
      <c r="U236" s="80">
        <v>1</v>
      </c>
      <c r="V236" s="86">
        <v>0</v>
      </c>
      <c r="W236" s="125">
        <f t="shared" si="21"/>
        <v>29</v>
      </c>
      <c r="X236" s="126">
        <f t="shared" si="22"/>
        <v>16</v>
      </c>
      <c r="Y236" s="126"/>
      <c r="Z236" s="136" t="s">
        <v>681</v>
      </c>
      <c r="AA236" s="12" t="s">
        <v>398</v>
      </c>
      <c r="AC236" s="136" t="s">
        <v>346</v>
      </c>
      <c r="AD236" s="144">
        <v>2</v>
      </c>
      <c r="AE236" s="9" t="s">
        <v>608</v>
      </c>
      <c r="AF236" s="10" t="s">
        <v>577</v>
      </c>
    </row>
    <row r="237" spans="1:32" s="110" customFormat="1" ht="54.75" thickBot="1" x14ac:dyDescent="0.3">
      <c r="A237" s="13" t="s">
        <v>614</v>
      </c>
      <c r="B237" s="14" t="s">
        <v>613</v>
      </c>
      <c r="C237" s="60">
        <f t="shared" si="18"/>
        <v>3</v>
      </c>
      <c r="D237" s="46">
        <v>2</v>
      </c>
      <c r="E237" s="30">
        <v>2</v>
      </c>
      <c r="F237" s="30">
        <v>2</v>
      </c>
      <c r="G237" s="30">
        <v>1</v>
      </c>
      <c r="H237" s="30">
        <v>2</v>
      </c>
      <c r="I237" s="31">
        <v>3</v>
      </c>
      <c r="J237" s="30">
        <v>3</v>
      </c>
      <c r="K237" s="50">
        <v>3</v>
      </c>
      <c r="L237" s="61">
        <f t="shared" si="19"/>
        <v>1</v>
      </c>
      <c r="M237" s="133">
        <v>1</v>
      </c>
      <c r="N237" s="134">
        <v>1</v>
      </c>
      <c r="O237" s="135">
        <v>2</v>
      </c>
      <c r="P237" s="131">
        <f t="shared" si="20"/>
        <v>2</v>
      </c>
      <c r="Q237" s="56">
        <v>2</v>
      </c>
      <c r="R237" s="59">
        <v>2</v>
      </c>
      <c r="S237" s="132">
        <f t="shared" si="23"/>
        <v>3</v>
      </c>
      <c r="T237" s="79">
        <v>2</v>
      </c>
      <c r="U237" s="80">
        <v>1</v>
      </c>
      <c r="V237" s="86">
        <v>3</v>
      </c>
      <c r="W237" s="125">
        <f t="shared" si="21"/>
        <v>32</v>
      </c>
      <c r="X237" s="126">
        <f t="shared" si="22"/>
        <v>18</v>
      </c>
      <c r="Y237" s="137"/>
      <c r="Z237" s="138" t="s">
        <v>654</v>
      </c>
      <c r="AA237" s="12" t="s">
        <v>613</v>
      </c>
      <c r="AC237" s="16" t="s">
        <v>652</v>
      </c>
      <c r="AD237" s="144">
        <v>2</v>
      </c>
      <c r="AE237" s="12" t="s">
        <v>615</v>
      </c>
      <c r="AF237" s="13" t="s">
        <v>582</v>
      </c>
    </row>
    <row r="238" spans="1:32" s="110" customFormat="1" ht="27" x14ac:dyDescent="0.25">
      <c r="A238" s="13" t="s">
        <v>346</v>
      </c>
      <c r="B238" s="14" t="s">
        <v>345</v>
      </c>
      <c r="C238" s="60">
        <f t="shared" si="18"/>
        <v>3</v>
      </c>
      <c r="D238" s="46">
        <v>1</v>
      </c>
      <c r="E238" s="30">
        <v>3</v>
      </c>
      <c r="F238" s="30">
        <v>3</v>
      </c>
      <c r="G238" s="30">
        <v>1</v>
      </c>
      <c r="H238" s="30">
        <v>2</v>
      </c>
      <c r="I238" s="31">
        <v>1</v>
      </c>
      <c r="J238" s="30">
        <v>2</v>
      </c>
      <c r="K238" s="50">
        <v>3</v>
      </c>
      <c r="L238" s="61">
        <f t="shared" si="19"/>
        <v>1</v>
      </c>
      <c r="M238" s="133">
        <v>1</v>
      </c>
      <c r="N238" s="134">
        <v>1</v>
      </c>
      <c r="O238" s="135">
        <v>2</v>
      </c>
      <c r="P238" s="131">
        <f t="shared" si="20"/>
        <v>2</v>
      </c>
      <c r="Q238" s="56">
        <v>2</v>
      </c>
      <c r="R238" s="59">
        <v>2</v>
      </c>
      <c r="S238" s="132">
        <f t="shared" si="23"/>
        <v>2</v>
      </c>
      <c r="T238" s="79">
        <v>2</v>
      </c>
      <c r="U238" s="80">
        <v>1</v>
      </c>
      <c r="V238" s="86">
        <v>0</v>
      </c>
      <c r="W238" s="125">
        <f t="shared" si="21"/>
        <v>27</v>
      </c>
      <c r="X238" s="126">
        <f t="shared" si="22"/>
        <v>16</v>
      </c>
      <c r="Y238" s="126"/>
      <c r="Z238" s="83" t="s">
        <v>407</v>
      </c>
      <c r="AA238" s="12" t="s">
        <v>345</v>
      </c>
      <c r="AC238" s="16" t="s">
        <v>452</v>
      </c>
      <c r="AD238" s="144">
        <v>2</v>
      </c>
      <c r="AE238" s="12" t="s">
        <v>612</v>
      </c>
      <c r="AF238" s="13" t="s">
        <v>580</v>
      </c>
    </row>
    <row r="239" spans="1:32" s="110" customFormat="1" ht="41.25" thickBot="1" x14ac:dyDescent="0.3">
      <c r="A239" s="10" t="s">
        <v>652</v>
      </c>
      <c r="B239" s="11" t="s">
        <v>666</v>
      </c>
      <c r="C239" s="60">
        <f t="shared" si="18"/>
        <v>3</v>
      </c>
      <c r="D239" s="46">
        <v>1</v>
      </c>
      <c r="E239" s="30">
        <v>3</v>
      </c>
      <c r="F239" s="30">
        <v>3</v>
      </c>
      <c r="G239" s="30">
        <v>1</v>
      </c>
      <c r="H239" s="30">
        <v>2</v>
      </c>
      <c r="I239" s="31">
        <v>1</v>
      </c>
      <c r="J239" s="30">
        <v>2</v>
      </c>
      <c r="K239" s="50">
        <v>3</v>
      </c>
      <c r="L239" s="61">
        <f t="shared" si="19"/>
        <v>1</v>
      </c>
      <c r="M239" s="133">
        <v>1</v>
      </c>
      <c r="N239" s="134">
        <v>1</v>
      </c>
      <c r="O239" s="135">
        <v>2</v>
      </c>
      <c r="P239" s="131">
        <f t="shared" si="20"/>
        <v>2</v>
      </c>
      <c r="Q239" s="56">
        <v>2</v>
      </c>
      <c r="R239" s="59">
        <v>2</v>
      </c>
      <c r="S239" s="132">
        <f t="shared" si="23"/>
        <v>2</v>
      </c>
      <c r="T239" s="79">
        <v>2</v>
      </c>
      <c r="U239" s="80">
        <v>1</v>
      </c>
      <c r="V239" s="86">
        <v>0</v>
      </c>
      <c r="W239" s="125">
        <f t="shared" si="21"/>
        <v>27</v>
      </c>
      <c r="X239" s="126">
        <f t="shared" si="22"/>
        <v>16</v>
      </c>
      <c r="Y239" s="126"/>
      <c r="Z239" s="16" t="s">
        <v>411</v>
      </c>
      <c r="AA239" s="9" t="s">
        <v>666</v>
      </c>
      <c r="AC239" s="16" t="s">
        <v>633</v>
      </c>
      <c r="AD239" s="144"/>
      <c r="AE239" s="8" t="s">
        <v>638</v>
      </c>
      <c r="AF239" s="1" t="s">
        <v>637</v>
      </c>
    </row>
    <row r="240" spans="1:32" s="110" customFormat="1" ht="27.75" thickBot="1" x14ac:dyDescent="0.3">
      <c r="A240" s="10" t="s">
        <v>452</v>
      </c>
      <c r="B240" s="11" t="s">
        <v>451</v>
      </c>
      <c r="C240" s="60">
        <f t="shared" si="18"/>
        <v>3</v>
      </c>
      <c r="D240" s="46">
        <v>1</v>
      </c>
      <c r="E240" s="30">
        <v>2</v>
      </c>
      <c r="F240" s="30">
        <v>1</v>
      </c>
      <c r="G240" s="30">
        <v>1</v>
      </c>
      <c r="H240" s="30">
        <v>1</v>
      </c>
      <c r="I240" s="31">
        <v>1</v>
      </c>
      <c r="J240" s="30">
        <v>2</v>
      </c>
      <c r="K240" s="50">
        <v>3</v>
      </c>
      <c r="L240" s="61">
        <f t="shared" si="19"/>
        <v>1</v>
      </c>
      <c r="M240" s="133">
        <v>0</v>
      </c>
      <c r="N240" s="134">
        <v>1</v>
      </c>
      <c r="O240" s="135">
        <v>2</v>
      </c>
      <c r="P240" s="131">
        <f t="shared" si="20"/>
        <v>2</v>
      </c>
      <c r="Q240" s="56">
        <v>2</v>
      </c>
      <c r="R240" s="59">
        <v>2</v>
      </c>
      <c r="S240" s="132">
        <f t="shared" si="23"/>
        <v>2</v>
      </c>
      <c r="T240" s="79">
        <v>2</v>
      </c>
      <c r="U240" s="80">
        <v>1</v>
      </c>
      <c r="V240" s="86">
        <v>0</v>
      </c>
      <c r="W240" s="125">
        <f t="shared" si="21"/>
        <v>22</v>
      </c>
      <c r="X240" s="126">
        <f t="shared" si="22"/>
        <v>12</v>
      </c>
      <c r="Y240" s="126"/>
      <c r="Z240" s="16" t="s">
        <v>682</v>
      </c>
      <c r="AA240" s="9" t="s">
        <v>451</v>
      </c>
      <c r="AC240" s="120"/>
      <c r="AD240" s="121"/>
      <c r="AE240" s="9" t="s">
        <v>659</v>
      </c>
      <c r="AF240" s="10" t="s">
        <v>621</v>
      </c>
    </row>
    <row r="241" spans="1:32" s="110" customFormat="1" ht="40.5" x14ac:dyDescent="0.25">
      <c r="A241" s="10" t="s">
        <v>633</v>
      </c>
      <c r="B241" s="11" t="s">
        <v>632</v>
      </c>
      <c r="C241" s="60">
        <f t="shared" si="18"/>
        <v>3</v>
      </c>
      <c r="D241" s="46">
        <v>1.0119047619999999</v>
      </c>
      <c r="E241" s="30">
        <v>3</v>
      </c>
      <c r="F241" s="30">
        <v>2</v>
      </c>
      <c r="G241" s="30">
        <v>1</v>
      </c>
      <c r="H241" s="30">
        <v>2</v>
      </c>
      <c r="I241" s="30">
        <v>1</v>
      </c>
      <c r="J241" s="30">
        <v>1.8571428569999999</v>
      </c>
      <c r="K241" s="50">
        <v>3</v>
      </c>
      <c r="L241" s="61">
        <f t="shared" si="19"/>
        <v>1</v>
      </c>
      <c r="M241" s="133">
        <v>1</v>
      </c>
      <c r="N241" s="134">
        <v>1</v>
      </c>
      <c r="O241" s="135">
        <v>2</v>
      </c>
      <c r="P241" s="131">
        <f t="shared" si="20"/>
        <v>2</v>
      </c>
      <c r="Q241" s="56">
        <v>2</v>
      </c>
      <c r="R241" s="59">
        <v>2</v>
      </c>
      <c r="S241" s="132">
        <f t="shared" si="23"/>
        <v>2</v>
      </c>
      <c r="T241" s="79">
        <v>2</v>
      </c>
      <c r="U241" s="80">
        <v>1</v>
      </c>
      <c r="V241" s="86">
        <v>0</v>
      </c>
      <c r="W241" s="125">
        <f t="shared" si="21"/>
        <v>25.869047619</v>
      </c>
      <c r="X241" s="126">
        <f t="shared" si="22"/>
        <v>14.869047619</v>
      </c>
      <c r="Y241" s="126"/>
      <c r="Z241" s="16" t="s">
        <v>683</v>
      </c>
      <c r="AA241" s="9" t="s">
        <v>632</v>
      </c>
      <c r="AC241" s="83" t="s">
        <v>87</v>
      </c>
      <c r="AD241" s="144">
        <v>2</v>
      </c>
      <c r="AE241" s="12" t="s">
        <v>333</v>
      </c>
      <c r="AF241" s="13" t="s">
        <v>299</v>
      </c>
    </row>
    <row r="242" spans="1:32" s="110" customFormat="1" ht="27" x14ac:dyDescent="0.25">
      <c r="A242" s="37" t="s">
        <v>684</v>
      </c>
      <c r="B242" s="38" t="s">
        <v>685</v>
      </c>
      <c r="C242" s="36"/>
      <c r="D242" s="40"/>
      <c r="E242" s="40"/>
      <c r="F242" s="40"/>
      <c r="G242" s="40"/>
      <c r="H242" s="40"/>
      <c r="I242" s="40"/>
      <c r="J242" s="40"/>
      <c r="K242" s="40"/>
      <c r="L242" s="41"/>
      <c r="M242" s="122"/>
      <c r="N242" s="122"/>
      <c r="O242" s="122"/>
      <c r="P242" s="123"/>
      <c r="Q242" s="42"/>
      <c r="R242" s="42"/>
      <c r="S242" s="39"/>
      <c r="T242" s="43"/>
      <c r="U242" s="43"/>
      <c r="V242" s="73"/>
      <c r="W242" s="124"/>
      <c r="X242" s="125">
        <f t="shared" si="22"/>
        <v>0</v>
      </c>
      <c r="Y242" s="126"/>
      <c r="Z242" s="16" t="s">
        <v>686</v>
      </c>
      <c r="AA242" s="8"/>
      <c r="AC242" s="16" t="s">
        <v>128</v>
      </c>
      <c r="AD242" s="127">
        <v>2</v>
      </c>
      <c r="AE242" s="9" t="s">
        <v>687</v>
      </c>
      <c r="AF242" s="10" t="s">
        <v>667</v>
      </c>
    </row>
    <row r="243" spans="1:32" s="110" customFormat="1" ht="27" x14ac:dyDescent="0.25">
      <c r="A243" s="10" t="s">
        <v>87</v>
      </c>
      <c r="B243" s="11" t="s">
        <v>86</v>
      </c>
      <c r="C243" s="60">
        <f t="shared" si="18"/>
        <v>3</v>
      </c>
      <c r="D243" s="46">
        <v>2</v>
      </c>
      <c r="E243" s="30">
        <v>1</v>
      </c>
      <c r="F243" s="30">
        <v>3</v>
      </c>
      <c r="G243" s="30">
        <v>0</v>
      </c>
      <c r="H243" s="30">
        <v>2</v>
      </c>
      <c r="I243" s="31">
        <v>1</v>
      </c>
      <c r="J243" s="30">
        <v>0</v>
      </c>
      <c r="K243" s="50">
        <v>3</v>
      </c>
      <c r="L243" s="61">
        <f t="shared" si="19"/>
        <v>3</v>
      </c>
      <c r="M243" s="133">
        <v>3</v>
      </c>
      <c r="N243" s="134">
        <v>1</v>
      </c>
      <c r="O243" s="135">
        <v>2</v>
      </c>
      <c r="P243" s="131">
        <f t="shared" si="20"/>
        <v>3</v>
      </c>
      <c r="Q243" s="56">
        <v>3</v>
      </c>
      <c r="R243" s="59">
        <v>1</v>
      </c>
      <c r="S243" s="132">
        <f t="shared" si="23"/>
        <v>2</v>
      </c>
      <c r="T243" s="79">
        <v>1</v>
      </c>
      <c r="U243" s="80">
        <v>2</v>
      </c>
      <c r="V243" s="86">
        <v>0</v>
      </c>
      <c r="W243" s="125">
        <f t="shared" si="21"/>
        <v>25</v>
      </c>
      <c r="X243" s="126">
        <f t="shared" si="22"/>
        <v>12</v>
      </c>
      <c r="Y243" s="126"/>
      <c r="Z243" s="16" t="s">
        <v>610</v>
      </c>
      <c r="AA243" s="9" t="s">
        <v>86</v>
      </c>
      <c r="AC243" s="16" t="s">
        <v>393</v>
      </c>
      <c r="AD243" s="144">
        <v>2</v>
      </c>
      <c r="AE243" s="9" t="s">
        <v>688</v>
      </c>
      <c r="AF243" s="10" t="s">
        <v>689</v>
      </c>
    </row>
    <row r="244" spans="1:32" s="110" customFormat="1" ht="27" x14ac:dyDescent="0.25">
      <c r="A244" s="10" t="s">
        <v>128</v>
      </c>
      <c r="B244" s="11" t="s">
        <v>127</v>
      </c>
      <c r="C244" s="60">
        <f t="shared" si="18"/>
        <v>3</v>
      </c>
      <c r="D244" s="46">
        <v>3</v>
      </c>
      <c r="E244" s="30">
        <v>3</v>
      </c>
      <c r="F244" s="30">
        <v>3</v>
      </c>
      <c r="G244" s="30">
        <v>1</v>
      </c>
      <c r="H244" s="30">
        <v>3</v>
      </c>
      <c r="I244" s="31">
        <v>1</v>
      </c>
      <c r="J244" s="30">
        <v>2</v>
      </c>
      <c r="K244" s="50">
        <v>3</v>
      </c>
      <c r="L244" s="61">
        <f t="shared" si="19"/>
        <v>3</v>
      </c>
      <c r="M244" s="133">
        <v>3</v>
      </c>
      <c r="N244" s="134">
        <v>1</v>
      </c>
      <c r="O244" s="135">
        <v>2</v>
      </c>
      <c r="P244" s="131">
        <f t="shared" si="20"/>
        <v>3</v>
      </c>
      <c r="Q244" s="56">
        <v>2</v>
      </c>
      <c r="R244" s="59">
        <v>3</v>
      </c>
      <c r="S244" s="132">
        <f t="shared" si="23"/>
        <v>3</v>
      </c>
      <c r="T244" s="79">
        <v>1</v>
      </c>
      <c r="U244" s="80">
        <v>3</v>
      </c>
      <c r="V244" s="86">
        <v>0</v>
      </c>
      <c r="W244" s="125">
        <f t="shared" si="21"/>
        <v>34</v>
      </c>
      <c r="X244" s="126">
        <f t="shared" si="22"/>
        <v>19</v>
      </c>
      <c r="Y244" s="126"/>
      <c r="Z244" s="16" t="s">
        <v>690</v>
      </c>
      <c r="AA244" s="9" t="s">
        <v>127</v>
      </c>
      <c r="AC244" s="16" t="s">
        <v>662</v>
      </c>
      <c r="AD244" s="144">
        <v>2</v>
      </c>
      <c r="AE244" s="9" t="s">
        <v>574</v>
      </c>
      <c r="AF244" s="10" t="s">
        <v>545</v>
      </c>
    </row>
    <row r="245" spans="1:32" s="110" customFormat="1" ht="27" x14ac:dyDescent="0.25">
      <c r="A245" s="10" t="s">
        <v>393</v>
      </c>
      <c r="B245" s="11" t="s">
        <v>392</v>
      </c>
      <c r="C245" s="60">
        <f t="shared" si="18"/>
        <v>3</v>
      </c>
      <c r="D245" s="46">
        <v>2</v>
      </c>
      <c r="E245" s="30">
        <v>3</v>
      </c>
      <c r="F245" s="30">
        <v>3</v>
      </c>
      <c r="G245" s="30">
        <v>1</v>
      </c>
      <c r="H245" s="30">
        <v>3</v>
      </c>
      <c r="I245" s="31">
        <v>1</v>
      </c>
      <c r="J245" s="30">
        <v>2</v>
      </c>
      <c r="K245" s="50">
        <v>3</v>
      </c>
      <c r="L245" s="61">
        <f t="shared" si="19"/>
        <v>3</v>
      </c>
      <c r="M245" s="133">
        <v>3</v>
      </c>
      <c r="N245" s="134">
        <v>2</v>
      </c>
      <c r="O245" s="135">
        <v>2</v>
      </c>
      <c r="P245" s="131">
        <f t="shared" si="20"/>
        <v>3</v>
      </c>
      <c r="Q245" s="56">
        <v>2</v>
      </c>
      <c r="R245" s="59">
        <v>3</v>
      </c>
      <c r="S245" s="132">
        <f t="shared" si="23"/>
        <v>3</v>
      </c>
      <c r="T245" s="79">
        <v>1</v>
      </c>
      <c r="U245" s="80">
        <v>3</v>
      </c>
      <c r="V245" s="86">
        <v>0</v>
      </c>
      <c r="W245" s="125">
        <f t="shared" si="21"/>
        <v>34</v>
      </c>
      <c r="X245" s="126">
        <f t="shared" si="22"/>
        <v>18</v>
      </c>
      <c r="Y245" s="126"/>
      <c r="Z245" s="16" t="s">
        <v>691</v>
      </c>
      <c r="AA245" s="9" t="s">
        <v>392</v>
      </c>
      <c r="AC245" s="16" t="s">
        <v>597</v>
      </c>
      <c r="AD245" s="144">
        <v>2</v>
      </c>
      <c r="AE245" s="9" t="s">
        <v>692</v>
      </c>
      <c r="AF245" s="10" t="s">
        <v>680</v>
      </c>
    </row>
    <row r="246" spans="1:32" s="110" customFormat="1" ht="27" x14ac:dyDescent="0.25">
      <c r="A246" s="10" t="s">
        <v>662</v>
      </c>
      <c r="B246" s="11" t="s">
        <v>693</v>
      </c>
      <c r="C246" s="60">
        <f t="shared" si="18"/>
        <v>3</v>
      </c>
      <c r="D246" s="46">
        <v>2</v>
      </c>
      <c r="E246" s="30">
        <v>2</v>
      </c>
      <c r="F246" s="30">
        <v>1</v>
      </c>
      <c r="G246" s="30">
        <v>1</v>
      </c>
      <c r="H246" s="30">
        <v>3</v>
      </c>
      <c r="I246" s="31">
        <v>1</v>
      </c>
      <c r="J246" s="30">
        <v>2</v>
      </c>
      <c r="K246" s="50">
        <v>3</v>
      </c>
      <c r="L246" s="61">
        <f t="shared" si="19"/>
        <v>1</v>
      </c>
      <c r="M246" s="133">
        <v>1</v>
      </c>
      <c r="N246" s="134">
        <v>1</v>
      </c>
      <c r="O246" s="135">
        <v>2</v>
      </c>
      <c r="P246" s="131">
        <f t="shared" si="20"/>
        <v>3</v>
      </c>
      <c r="Q246" s="56">
        <v>3</v>
      </c>
      <c r="R246" s="59">
        <v>2</v>
      </c>
      <c r="S246" s="132">
        <f t="shared" si="23"/>
        <v>1</v>
      </c>
      <c r="T246" s="79">
        <v>1</v>
      </c>
      <c r="U246" s="80">
        <v>1</v>
      </c>
      <c r="V246" s="86">
        <v>0</v>
      </c>
      <c r="W246" s="125">
        <f t="shared" si="21"/>
        <v>26</v>
      </c>
      <c r="X246" s="126">
        <f t="shared" si="22"/>
        <v>15</v>
      </c>
      <c r="Y246" s="126"/>
      <c r="Z246" s="16" t="s">
        <v>318</v>
      </c>
      <c r="AA246" s="9" t="s">
        <v>693</v>
      </c>
      <c r="AC246" s="16" t="s">
        <v>667</v>
      </c>
      <c r="AD246" s="144">
        <v>2</v>
      </c>
      <c r="AE246" s="12" t="s">
        <v>491</v>
      </c>
      <c r="AF246" s="13" t="s">
        <v>446</v>
      </c>
    </row>
    <row r="247" spans="1:32" s="110" customFormat="1" x14ac:dyDescent="0.25">
      <c r="A247" s="10" t="s">
        <v>597</v>
      </c>
      <c r="B247" s="11" t="s">
        <v>596</v>
      </c>
      <c r="C247" s="60">
        <f t="shared" si="18"/>
        <v>3</v>
      </c>
      <c r="D247" s="46">
        <v>2</v>
      </c>
      <c r="E247" s="30">
        <v>2</v>
      </c>
      <c r="F247" s="30">
        <v>1</v>
      </c>
      <c r="G247" s="30">
        <v>1</v>
      </c>
      <c r="H247" s="30">
        <v>3</v>
      </c>
      <c r="I247" s="31">
        <v>1</v>
      </c>
      <c r="J247" s="30">
        <v>2</v>
      </c>
      <c r="K247" s="50">
        <v>3</v>
      </c>
      <c r="L247" s="61">
        <f t="shared" si="19"/>
        <v>3</v>
      </c>
      <c r="M247" s="133">
        <v>3</v>
      </c>
      <c r="N247" s="134">
        <v>1</v>
      </c>
      <c r="O247" s="135">
        <v>2</v>
      </c>
      <c r="P247" s="131">
        <f t="shared" si="20"/>
        <v>0</v>
      </c>
      <c r="Q247" s="56">
        <v>0</v>
      </c>
      <c r="R247" s="59">
        <v>0</v>
      </c>
      <c r="S247" s="132">
        <f t="shared" si="23"/>
        <v>1</v>
      </c>
      <c r="T247" s="79">
        <v>1</v>
      </c>
      <c r="U247" s="80">
        <v>1</v>
      </c>
      <c r="V247" s="86">
        <v>0</v>
      </c>
      <c r="W247" s="125">
        <f t="shared" si="21"/>
        <v>23</v>
      </c>
      <c r="X247" s="126">
        <f t="shared" si="22"/>
        <v>15</v>
      </c>
      <c r="Y247" s="126"/>
      <c r="Z247" s="16" t="s">
        <v>137</v>
      </c>
      <c r="AA247" s="9" t="s">
        <v>596</v>
      </c>
      <c r="AC247" s="16" t="s">
        <v>668</v>
      </c>
      <c r="AD247" s="144">
        <v>2</v>
      </c>
      <c r="AE247" s="12" t="s">
        <v>542</v>
      </c>
      <c r="AF247" s="13" t="s">
        <v>507</v>
      </c>
    </row>
    <row r="248" spans="1:32" s="110" customFormat="1" x14ac:dyDescent="0.25">
      <c r="A248" s="10" t="s">
        <v>667</v>
      </c>
      <c r="B248" s="11" t="s">
        <v>687</v>
      </c>
      <c r="C248" s="60">
        <f t="shared" si="18"/>
        <v>3</v>
      </c>
      <c r="D248" s="46">
        <v>1</v>
      </c>
      <c r="E248" s="30">
        <v>1</v>
      </c>
      <c r="F248" s="30">
        <v>2</v>
      </c>
      <c r="G248" s="30">
        <v>1</v>
      </c>
      <c r="H248" s="30">
        <v>3</v>
      </c>
      <c r="I248" s="31">
        <v>1</v>
      </c>
      <c r="J248" s="30">
        <v>2</v>
      </c>
      <c r="K248" s="50">
        <v>3</v>
      </c>
      <c r="L248" s="61">
        <f t="shared" si="19"/>
        <v>1</v>
      </c>
      <c r="M248" s="133">
        <v>1</v>
      </c>
      <c r="N248" s="134">
        <v>1</v>
      </c>
      <c r="O248" s="135">
        <v>2</v>
      </c>
      <c r="P248" s="131">
        <f t="shared" si="20"/>
        <v>3</v>
      </c>
      <c r="Q248" s="56">
        <v>2</v>
      </c>
      <c r="R248" s="59">
        <v>3</v>
      </c>
      <c r="S248" s="132">
        <f t="shared" si="23"/>
        <v>3</v>
      </c>
      <c r="T248" s="79">
        <v>1</v>
      </c>
      <c r="U248" s="80">
        <v>3</v>
      </c>
      <c r="V248" s="86">
        <v>0</v>
      </c>
      <c r="W248" s="125">
        <f t="shared" si="21"/>
        <v>27</v>
      </c>
      <c r="X248" s="126">
        <f t="shared" si="22"/>
        <v>14</v>
      </c>
      <c r="Y248" s="126"/>
      <c r="Z248" s="16" t="s">
        <v>694</v>
      </c>
      <c r="AA248" s="9" t="s">
        <v>687</v>
      </c>
      <c r="AC248" s="16" t="s">
        <v>236</v>
      </c>
      <c r="AD248" s="144">
        <v>2</v>
      </c>
      <c r="AE248" s="9" t="s">
        <v>695</v>
      </c>
      <c r="AF248" s="10" t="s">
        <v>696</v>
      </c>
    </row>
    <row r="249" spans="1:32" s="110" customFormat="1" ht="27" x14ac:dyDescent="0.25">
      <c r="A249" s="10" t="s">
        <v>668</v>
      </c>
      <c r="B249" s="11" t="s">
        <v>697</v>
      </c>
      <c r="C249" s="60">
        <f t="shared" si="18"/>
        <v>3</v>
      </c>
      <c r="D249" s="46">
        <v>1</v>
      </c>
      <c r="E249" s="30">
        <v>1</v>
      </c>
      <c r="F249" s="30">
        <v>3</v>
      </c>
      <c r="G249" s="30">
        <v>0</v>
      </c>
      <c r="H249" s="30">
        <v>2</v>
      </c>
      <c r="I249" s="31">
        <v>1</v>
      </c>
      <c r="J249" s="30">
        <v>1</v>
      </c>
      <c r="K249" s="50">
        <v>3</v>
      </c>
      <c r="L249" s="61">
        <f t="shared" si="19"/>
        <v>3</v>
      </c>
      <c r="M249" s="133">
        <v>1</v>
      </c>
      <c r="N249" s="134">
        <v>3</v>
      </c>
      <c r="O249" s="135">
        <v>2</v>
      </c>
      <c r="P249" s="131">
        <f t="shared" si="20"/>
        <v>2</v>
      </c>
      <c r="Q249" s="56">
        <v>2</v>
      </c>
      <c r="R249" s="59">
        <v>2</v>
      </c>
      <c r="S249" s="132">
        <f t="shared" si="23"/>
        <v>1</v>
      </c>
      <c r="T249" s="79">
        <v>1</v>
      </c>
      <c r="U249" s="80">
        <v>1</v>
      </c>
      <c r="V249" s="86">
        <v>0</v>
      </c>
      <c r="W249" s="125">
        <f t="shared" si="21"/>
        <v>24</v>
      </c>
      <c r="X249" s="126">
        <f t="shared" si="22"/>
        <v>12</v>
      </c>
      <c r="Y249" s="126"/>
      <c r="Z249" s="16" t="s">
        <v>651</v>
      </c>
      <c r="AA249" s="9" t="s">
        <v>697</v>
      </c>
      <c r="AC249" s="16" t="s">
        <v>669</v>
      </c>
      <c r="AD249" s="144">
        <v>2</v>
      </c>
      <c r="AE249" s="9" t="s">
        <v>698</v>
      </c>
      <c r="AF249" s="10" t="s">
        <v>682</v>
      </c>
    </row>
    <row r="250" spans="1:32" s="110" customFormat="1" x14ac:dyDescent="0.25">
      <c r="A250" s="10" t="s">
        <v>236</v>
      </c>
      <c r="B250" s="11" t="s">
        <v>235</v>
      </c>
      <c r="C250" s="60">
        <f t="shared" si="18"/>
        <v>3</v>
      </c>
      <c r="D250" s="46">
        <v>2</v>
      </c>
      <c r="E250" s="30">
        <v>2</v>
      </c>
      <c r="F250" s="30">
        <v>1</v>
      </c>
      <c r="G250" s="30">
        <v>1</v>
      </c>
      <c r="H250" s="30">
        <v>3</v>
      </c>
      <c r="I250" s="31">
        <v>1</v>
      </c>
      <c r="J250" s="30">
        <v>2</v>
      </c>
      <c r="K250" s="50">
        <v>3</v>
      </c>
      <c r="L250" s="61">
        <f t="shared" si="19"/>
        <v>3</v>
      </c>
      <c r="M250" s="133">
        <v>1</v>
      </c>
      <c r="N250" s="134">
        <v>3</v>
      </c>
      <c r="O250" s="135">
        <v>2</v>
      </c>
      <c r="P250" s="131">
        <f t="shared" si="20"/>
        <v>1</v>
      </c>
      <c r="Q250" s="56">
        <v>1</v>
      </c>
      <c r="R250" s="59">
        <v>1</v>
      </c>
      <c r="S250" s="132">
        <f t="shared" si="23"/>
        <v>2</v>
      </c>
      <c r="T250" s="79">
        <v>2</v>
      </c>
      <c r="U250" s="80">
        <v>1</v>
      </c>
      <c r="V250" s="86">
        <v>0</v>
      </c>
      <c r="W250" s="125">
        <f t="shared" si="21"/>
        <v>26</v>
      </c>
      <c r="X250" s="126">
        <f t="shared" si="22"/>
        <v>15</v>
      </c>
      <c r="Y250" s="126"/>
      <c r="Z250" s="16" t="s">
        <v>699</v>
      </c>
      <c r="AA250" s="9" t="s">
        <v>235</v>
      </c>
      <c r="AC250" s="16" t="s">
        <v>274</v>
      </c>
      <c r="AD250" s="144">
        <v>2</v>
      </c>
      <c r="AE250" s="12" t="s">
        <v>520</v>
      </c>
      <c r="AF250" s="13" t="s">
        <v>486</v>
      </c>
    </row>
    <row r="251" spans="1:32" s="110" customFormat="1" ht="27" x14ac:dyDescent="0.25">
      <c r="A251" s="10" t="s">
        <v>669</v>
      </c>
      <c r="B251" s="11" t="s">
        <v>700</v>
      </c>
      <c r="C251" s="60">
        <f t="shared" si="18"/>
        <v>3</v>
      </c>
      <c r="D251" s="46">
        <v>2</v>
      </c>
      <c r="E251" s="30">
        <v>2</v>
      </c>
      <c r="F251" s="30">
        <v>1</v>
      </c>
      <c r="G251" s="30">
        <v>1</v>
      </c>
      <c r="H251" s="30">
        <v>3</v>
      </c>
      <c r="I251" s="31">
        <v>1</v>
      </c>
      <c r="J251" s="30">
        <v>2</v>
      </c>
      <c r="K251" s="50">
        <v>3</v>
      </c>
      <c r="L251" s="61">
        <f t="shared" si="19"/>
        <v>3</v>
      </c>
      <c r="M251" s="133">
        <v>3</v>
      </c>
      <c r="N251" s="134">
        <v>3</v>
      </c>
      <c r="O251" s="135">
        <v>2</v>
      </c>
      <c r="P251" s="131">
        <f t="shared" si="20"/>
        <v>1</v>
      </c>
      <c r="Q251" s="56">
        <v>1</v>
      </c>
      <c r="R251" s="59">
        <v>1</v>
      </c>
      <c r="S251" s="132">
        <f t="shared" si="23"/>
        <v>2</v>
      </c>
      <c r="T251" s="79">
        <v>2</v>
      </c>
      <c r="U251" s="80">
        <v>1</v>
      </c>
      <c r="V251" s="86">
        <v>0</v>
      </c>
      <c r="W251" s="125">
        <f t="shared" si="21"/>
        <v>28</v>
      </c>
      <c r="X251" s="126">
        <f t="shared" si="22"/>
        <v>15</v>
      </c>
      <c r="Y251" s="126"/>
      <c r="Z251" s="16" t="s">
        <v>600</v>
      </c>
      <c r="AA251" s="9" t="s">
        <v>700</v>
      </c>
      <c r="AC251" s="16" t="s">
        <v>198</v>
      </c>
      <c r="AD251" s="144">
        <v>2</v>
      </c>
      <c r="AE251" s="9" t="s">
        <v>701</v>
      </c>
      <c r="AF251" s="10" t="s">
        <v>683</v>
      </c>
    </row>
    <row r="252" spans="1:32" s="110" customFormat="1" x14ac:dyDescent="0.25">
      <c r="A252" s="10" t="s">
        <v>274</v>
      </c>
      <c r="B252" s="11" t="s">
        <v>273</v>
      </c>
      <c r="C252" s="60">
        <f t="shared" si="18"/>
        <v>3</v>
      </c>
      <c r="D252" s="46">
        <v>2</v>
      </c>
      <c r="E252" s="30">
        <v>2</v>
      </c>
      <c r="F252" s="30">
        <v>1</v>
      </c>
      <c r="G252" s="30">
        <v>1</v>
      </c>
      <c r="H252" s="30">
        <v>3</v>
      </c>
      <c r="I252" s="31">
        <v>1</v>
      </c>
      <c r="J252" s="30">
        <v>2</v>
      </c>
      <c r="K252" s="50">
        <v>3</v>
      </c>
      <c r="L252" s="61">
        <f t="shared" si="19"/>
        <v>3</v>
      </c>
      <c r="M252" s="133">
        <v>3</v>
      </c>
      <c r="N252" s="134">
        <v>1</v>
      </c>
      <c r="O252" s="135">
        <v>2</v>
      </c>
      <c r="P252" s="131">
        <f t="shared" si="20"/>
        <v>2</v>
      </c>
      <c r="Q252" s="56">
        <v>2</v>
      </c>
      <c r="R252" s="59">
        <v>2</v>
      </c>
      <c r="S252" s="132">
        <f t="shared" si="23"/>
        <v>2</v>
      </c>
      <c r="T252" s="79">
        <v>2</v>
      </c>
      <c r="U252" s="80">
        <v>1</v>
      </c>
      <c r="V252" s="86">
        <v>0</v>
      </c>
      <c r="W252" s="125">
        <f t="shared" si="21"/>
        <v>28</v>
      </c>
      <c r="X252" s="126">
        <f t="shared" si="22"/>
        <v>15</v>
      </c>
      <c r="Y252" s="126"/>
      <c r="Z252" s="16" t="s">
        <v>702</v>
      </c>
      <c r="AA252" s="9" t="s">
        <v>273</v>
      </c>
      <c r="AC252" s="16" t="s">
        <v>674</v>
      </c>
      <c r="AD252" s="144">
        <v>2</v>
      </c>
      <c r="AE252" s="9" t="s">
        <v>408</v>
      </c>
      <c r="AF252" s="10" t="s">
        <v>365</v>
      </c>
    </row>
    <row r="253" spans="1:32" s="110" customFormat="1" x14ac:dyDescent="0.25">
      <c r="A253" s="10" t="s">
        <v>198</v>
      </c>
      <c r="B253" s="11" t="s">
        <v>197</v>
      </c>
      <c r="C253" s="60">
        <f t="shared" si="18"/>
        <v>3</v>
      </c>
      <c r="D253" s="46">
        <v>3</v>
      </c>
      <c r="E253" s="30">
        <v>3</v>
      </c>
      <c r="F253" s="30">
        <v>1</v>
      </c>
      <c r="G253" s="30">
        <v>1</v>
      </c>
      <c r="H253" s="30">
        <v>3</v>
      </c>
      <c r="I253" s="31">
        <v>1</v>
      </c>
      <c r="J253" s="30">
        <v>2</v>
      </c>
      <c r="K253" s="50">
        <v>3</v>
      </c>
      <c r="L253" s="61">
        <f t="shared" si="19"/>
        <v>3</v>
      </c>
      <c r="M253" s="133">
        <v>3</v>
      </c>
      <c r="N253" s="134">
        <v>1</v>
      </c>
      <c r="O253" s="135">
        <v>2</v>
      </c>
      <c r="P253" s="131">
        <f t="shared" si="20"/>
        <v>2</v>
      </c>
      <c r="Q253" s="56">
        <v>2</v>
      </c>
      <c r="R253" s="59">
        <v>1</v>
      </c>
      <c r="S253" s="132">
        <f t="shared" si="23"/>
        <v>2</v>
      </c>
      <c r="T253" s="79">
        <v>2</v>
      </c>
      <c r="U253" s="80">
        <v>1</v>
      </c>
      <c r="V253" s="86">
        <v>0</v>
      </c>
      <c r="W253" s="125">
        <f t="shared" si="21"/>
        <v>29</v>
      </c>
      <c r="X253" s="126">
        <f t="shared" si="22"/>
        <v>17</v>
      </c>
      <c r="Y253" s="126"/>
      <c r="Z253" s="16" t="s">
        <v>696</v>
      </c>
      <c r="AA253" s="9" t="s">
        <v>197</v>
      </c>
      <c r="AC253" s="16" t="s">
        <v>132</v>
      </c>
      <c r="AD253" s="144">
        <v>2</v>
      </c>
      <c r="AE253" s="9" t="s">
        <v>703</v>
      </c>
      <c r="AF253" s="10" t="s">
        <v>686</v>
      </c>
    </row>
    <row r="254" spans="1:32" s="110" customFormat="1" ht="40.5" x14ac:dyDescent="0.25">
      <c r="A254" s="10" t="s">
        <v>674</v>
      </c>
      <c r="B254" s="11" t="s">
        <v>704</v>
      </c>
      <c r="C254" s="60">
        <f t="shared" si="18"/>
        <v>2</v>
      </c>
      <c r="D254" s="46">
        <v>2</v>
      </c>
      <c r="E254" s="30">
        <v>0</v>
      </c>
      <c r="F254" s="30">
        <v>0</v>
      </c>
      <c r="G254" s="30">
        <v>0</v>
      </c>
      <c r="H254" s="30">
        <v>1</v>
      </c>
      <c r="I254" s="31">
        <v>1</v>
      </c>
      <c r="J254" s="30">
        <v>2</v>
      </c>
      <c r="K254" s="50">
        <v>2</v>
      </c>
      <c r="L254" s="61">
        <f t="shared" si="19"/>
        <v>3</v>
      </c>
      <c r="M254" s="133">
        <v>3</v>
      </c>
      <c r="N254" s="134">
        <v>1</v>
      </c>
      <c r="O254" s="135">
        <v>2</v>
      </c>
      <c r="P254" s="131">
        <f t="shared" si="20"/>
        <v>1</v>
      </c>
      <c r="Q254" s="56">
        <v>1</v>
      </c>
      <c r="R254" s="59">
        <v>1</v>
      </c>
      <c r="S254" s="132">
        <f t="shared" si="23"/>
        <v>3</v>
      </c>
      <c r="T254" s="79">
        <v>1</v>
      </c>
      <c r="U254" s="80">
        <v>3</v>
      </c>
      <c r="V254" s="86">
        <v>2</v>
      </c>
      <c r="W254" s="125">
        <f t="shared" si="21"/>
        <v>22</v>
      </c>
      <c r="X254" s="126">
        <f t="shared" si="22"/>
        <v>8</v>
      </c>
      <c r="Y254" s="126"/>
      <c r="Z254" s="16" t="s">
        <v>705</v>
      </c>
      <c r="AA254" s="9" t="s">
        <v>704</v>
      </c>
      <c r="AC254" s="16" t="s">
        <v>675</v>
      </c>
      <c r="AD254" s="144">
        <v>2</v>
      </c>
      <c r="AE254" s="12" t="s">
        <v>505</v>
      </c>
      <c r="AF254" s="13" t="s">
        <v>465</v>
      </c>
    </row>
    <row r="255" spans="1:32" s="110" customFormat="1" ht="40.5" x14ac:dyDescent="0.25">
      <c r="A255" s="10" t="s">
        <v>132</v>
      </c>
      <c r="B255" s="11" t="s">
        <v>131</v>
      </c>
      <c r="C255" s="60">
        <f t="shared" si="18"/>
        <v>3</v>
      </c>
      <c r="D255" s="46">
        <v>3</v>
      </c>
      <c r="E255" s="30">
        <v>3</v>
      </c>
      <c r="F255" s="30">
        <v>1</v>
      </c>
      <c r="G255" s="30">
        <v>1</v>
      </c>
      <c r="H255" s="30">
        <v>3</v>
      </c>
      <c r="I255" s="31">
        <v>1</v>
      </c>
      <c r="J255" s="30">
        <v>1</v>
      </c>
      <c r="K255" s="50">
        <v>3</v>
      </c>
      <c r="L255" s="61">
        <f t="shared" si="19"/>
        <v>3</v>
      </c>
      <c r="M255" s="133">
        <v>3</v>
      </c>
      <c r="N255" s="134">
        <v>1</v>
      </c>
      <c r="O255" s="135">
        <v>2</v>
      </c>
      <c r="P255" s="131">
        <f t="shared" si="20"/>
        <v>3</v>
      </c>
      <c r="Q255" s="56">
        <v>1</v>
      </c>
      <c r="R255" s="59">
        <v>3</v>
      </c>
      <c r="S255" s="132">
        <f t="shared" si="23"/>
        <v>2</v>
      </c>
      <c r="T255" s="79">
        <v>2</v>
      </c>
      <c r="U255" s="80">
        <v>1</v>
      </c>
      <c r="V255" s="86">
        <v>0</v>
      </c>
      <c r="W255" s="125">
        <f t="shared" si="21"/>
        <v>29</v>
      </c>
      <c r="X255" s="126">
        <f t="shared" si="22"/>
        <v>16</v>
      </c>
      <c r="Y255" s="126"/>
      <c r="Z255" s="16" t="s">
        <v>427</v>
      </c>
      <c r="AA255" s="9" t="s">
        <v>131</v>
      </c>
      <c r="AC255" s="16" t="s">
        <v>297</v>
      </c>
      <c r="AD255" s="144">
        <v>2</v>
      </c>
      <c r="AE255" s="9" t="s">
        <v>501</v>
      </c>
      <c r="AF255" s="10" t="s">
        <v>456</v>
      </c>
    </row>
    <row r="256" spans="1:32" s="110" customFormat="1" ht="27.75" thickBot="1" x14ac:dyDescent="0.3">
      <c r="A256" s="10" t="s">
        <v>675</v>
      </c>
      <c r="B256" s="11" t="s">
        <v>706</v>
      </c>
      <c r="C256" s="60">
        <f t="shared" si="18"/>
        <v>3</v>
      </c>
      <c r="D256" s="46">
        <v>3</v>
      </c>
      <c r="E256" s="30">
        <v>1</v>
      </c>
      <c r="F256" s="30">
        <v>0</v>
      </c>
      <c r="G256" s="30">
        <v>0</v>
      </c>
      <c r="H256" s="30">
        <v>1</v>
      </c>
      <c r="I256" s="31">
        <v>1</v>
      </c>
      <c r="J256" s="30">
        <v>1</v>
      </c>
      <c r="K256" s="50">
        <v>3</v>
      </c>
      <c r="L256" s="61">
        <f t="shared" si="19"/>
        <v>3</v>
      </c>
      <c r="M256" s="133">
        <v>3</v>
      </c>
      <c r="N256" s="134">
        <v>1</v>
      </c>
      <c r="O256" s="135">
        <v>2</v>
      </c>
      <c r="P256" s="131">
        <f t="shared" si="20"/>
        <v>1</v>
      </c>
      <c r="Q256" s="56">
        <v>1</v>
      </c>
      <c r="R256" s="59">
        <v>1</v>
      </c>
      <c r="S256" s="132">
        <f t="shared" si="23"/>
        <v>3</v>
      </c>
      <c r="T256" s="79">
        <v>1</v>
      </c>
      <c r="U256" s="80">
        <v>3</v>
      </c>
      <c r="V256" s="86">
        <v>2</v>
      </c>
      <c r="W256" s="125">
        <f t="shared" si="21"/>
        <v>24</v>
      </c>
      <c r="X256" s="126">
        <f t="shared" si="22"/>
        <v>10</v>
      </c>
      <c r="Y256" s="126"/>
      <c r="Z256" s="16" t="s">
        <v>445</v>
      </c>
      <c r="AA256" s="9" t="s">
        <v>706</v>
      </c>
      <c r="AC256" s="16" t="s">
        <v>680</v>
      </c>
      <c r="AD256" s="144">
        <v>2</v>
      </c>
      <c r="AE256" s="12" t="s">
        <v>201</v>
      </c>
      <c r="AF256" s="13" t="s">
        <v>178</v>
      </c>
    </row>
    <row r="257" spans="1:32" s="110" customFormat="1" ht="27.75" thickBot="1" x14ac:dyDescent="0.3">
      <c r="A257" s="10" t="s">
        <v>297</v>
      </c>
      <c r="B257" s="11" t="s">
        <v>296</v>
      </c>
      <c r="C257" s="60">
        <f t="shared" si="18"/>
        <v>2</v>
      </c>
      <c r="D257" s="46">
        <v>2</v>
      </c>
      <c r="E257" s="30">
        <v>0</v>
      </c>
      <c r="F257" s="30">
        <v>2</v>
      </c>
      <c r="G257" s="30">
        <v>0</v>
      </c>
      <c r="H257" s="30">
        <v>2</v>
      </c>
      <c r="I257" s="31">
        <v>1</v>
      </c>
      <c r="J257" s="30">
        <v>1</v>
      </c>
      <c r="K257" s="50">
        <v>2</v>
      </c>
      <c r="L257" s="61">
        <f t="shared" si="19"/>
        <v>2</v>
      </c>
      <c r="M257" s="133">
        <v>1</v>
      </c>
      <c r="N257" s="134">
        <v>2</v>
      </c>
      <c r="O257" s="135">
        <v>2</v>
      </c>
      <c r="P257" s="131">
        <f t="shared" si="20"/>
        <v>1</v>
      </c>
      <c r="Q257" s="56">
        <v>1</v>
      </c>
      <c r="R257" s="59">
        <v>1</v>
      </c>
      <c r="S257" s="132">
        <f t="shared" si="23"/>
        <v>3</v>
      </c>
      <c r="T257" s="79">
        <v>1</v>
      </c>
      <c r="U257" s="80">
        <v>3</v>
      </c>
      <c r="V257" s="86">
        <v>2</v>
      </c>
      <c r="W257" s="125">
        <f t="shared" si="21"/>
        <v>23</v>
      </c>
      <c r="X257" s="126">
        <f t="shared" si="22"/>
        <v>10</v>
      </c>
      <c r="Y257" s="137"/>
      <c r="Z257" s="149" t="s">
        <v>707</v>
      </c>
      <c r="AA257" s="9" t="s">
        <v>296</v>
      </c>
      <c r="AC257" s="16" t="s">
        <v>664</v>
      </c>
      <c r="AD257" s="144">
        <v>2</v>
      </c>
      <c r="AE257" s="9" t="s">
        <v>708</v>
      </c>
      <c r="AF257" s="10" t="s">
        <v>709</v>
      </c>
    </row>
    <row r="258" spans="1:32" s="110" customFormat="1" ht="27" x14ac:dyDescent="0.25">
      <c r="A258" s="10" t="s">
        <v>680</v>
      </c>
      <c r="B258" s="11" t="s">
        <v>692</v>
      </c>
      <c r="C258" s="60">
        <f t="shared" si="18"/>
        <v>3</v>
      </c>
      <c r="D258" s="46">
        <v>2</v>
      </c>
      <c r="E258" s="30">
        <v>1</v>
      </c>
      <c r="F258" s="30">
        <v>0</v>
      </c>
      <c r="G258" s="30">
        <v>0</v>
      </c>
      <c r="H258" s="30">
        <v>1</v>
      </c>
      <c r="I258" s="31">
        <v>1</v>
      </c>
      <c r="J258" s="30">
        <v>1</v>
      </c>
      <c r="K258" s="50">
        <v>3</v>
      </c>
      <c r="L258" s="61">
        <f t="shared" si="19"/>
        <v>3</v>
      </c>
      <c r="M258" s="133">
        <v>3</v>
      </c>
      <c r="N258" s="134">
        <v>1</v>
      </c>
      <c r="O258" s="135">
        <v>2</v>
      </c>
      <c r="P258" s="131">
        <f t="shared" si="20"/>
        <v>2</v>
      </c>
      <c r="Q258" s="56">
        <v>2</v>
      </c>
      <c r="R258" s="59">
        <v>2</v>
      </c>
      <c r="S258" s="132">
        <f t="shared" si="23"/>
        <v>1</v>
      </c>
      <c r="T258" s="79">
        <v>1</v>
      </c>
      <c r="U258" s="80">
        <v>1</v>
      </c>
      <c r="V258" s="86">
        <v>0</v>
      </c>
      <c r="W258" s="125">
        <f t="shared" si="21"/>
        <v>21</v>
      </c>
      <c r="X258" s="126">
        <f t="shared" si="22"/>
        <v>9</v>
      </c>
      <c r="Y258" s="126"/>
      <c r="Z258" s="83" t="s">
        <v>657</v>
      </c>
      <c r="AA258" s="9" t="s">
        <v>692</v>
      </c>
      <c r="AC258" s="136" t="s">
        <v>681</v>
      </c>
      <c r="AD258" s="144">
        <v>2</v>
      </c>
      <c r="AE258" s="9" t="s">
        <v>241</v>
      </c>
      <c r="AF258" s="10" t="s">
        <v>208</v>
      </c>
    </row>
    <row r="259" spans="1:32" s="110" customFormat="1" ht="27.75" thickBot="1" x14ac:dyDescent="0.3">
      <c r="A259" s="10" t="s">
        <v>664</v>
      </c>
      <c r="B259" s="11" t="s">
        <v>663</v>
      </c>
      <c r="C259" s="60">
        <f t="shared" si="18"/>
        <v>3</v>
      </c>
      <c r="D259" s="46">
        <v>3</v>
      </c>
      <c r="E259" s="30">
        <v>3</v>
      </c>
      <c r="F259" s="30">
        <v>0</v>
      </c>
      <c r="G259" s="30">
        <v>0</v>
      </c>
      <c r="H259" s="30">
        <v>1</v>
      </c>
      <c r="I259" s="31">
        <v>1</v>
      </c>
      <c r="J259" s="30">
        <v>1</v>
      </c>
      <c r="K259" s="50">
        <v>3</v>
      </c>
      <c r="L259" s="61">
        <f t="shared" si="19"/>
        <v>3</v>
      </c>
      <c r="M259" s="133">
        <v>3</v>
      </c>
      <c r="N259" s="134">
        <v>1</v>
      </c>
      <c r="O259" s="135">
        <v>2</v>
      </c>
      <c r="P259" s="131">
        <f t="shared" si="20"/>
        <v>3</v>
      </c>
      <c r="Q259" s="56">
        <v>2</v>
      </c>
      <c r="R259" s="59">
        <v>3</v>
      </c>
      <c r="S259" s="132">
        <f t="shared" si="23"/>
        <v>3</v>
      </c>
      <c r="T259" s="79">
        <v>1</v>
      </c>
      <c r="U259" s="80">
        <v>3</v>
      </c>
      <c r="V259" s="86">
        <v>0</v>
      </c>
      <c r="W259" s="125">
        <f t="shared" si="21"/>
        <v>27</v>
      </c>
      <c r="X259" s="126">
        <f t="shared" si="22"/>
        <v>12</v>
      </c>
      <c r="Y259" s="126"/>
      <c r="Z259" s="16" t="s">
        <v>220</v>
      </c>
      <c r="AA259" s="9" t="s">
        <v>663</v>
      </c>
      <c r="AC259" s="16" t="s">
        <v>654</v>
      </c>
      <c r="AD259" s="127"/>
      <c r="AE259" s="12" t="s">
        <v>508</v>
      </c>
      <c r="AF259" s="13" t="s">
        <v>471</v>
      </c>
    </row>
    <row r="260" spans="1:32" s="110" customFormat="1" ht="27.75" thickBot="1" x14ac:dyDescent="0.3">
      <c r="A260" s="13" t="s">
        <v>681</v>
      </c>
      <c r="B260" s="14" t="s">
        <v>710</v>
      </c>
      <c r="C260" s="60">
        <f t="shared" ref="C260:C323" si="24">MAX(D260:K260)</f>
        <v>3</v>
      </c>
      <c r="D260" s="46">
        <v>3</v>
      </c>
      <c r="E260" s="30">
        <v>2</v>
      </c>
      <c r="F260" s="30">
        <v>1</v>
      </c>
      <c r="G260" s="30">
        <v>0</v>
      </c>
      <c r="H260" s="30">
        <v>1</v>
      </c>
      <c r="I260" s="31">
        <v>1</v>
      </c>
      <c r="J260" s="30">
        <v>1</v>
      </c>
      <c r="K260" s="50">
        <v>3</v>
      </c>
      <c r="L260" s="61">
        <f t="shared" ref="L260:L323" si="25">MAX(M260:N260)</f>
        <v>1</v>
      </c>
      <c r="M260" s="133" t="s">
        <v>65</v>
      </c>
      <c r="N260" s="134">
        <v>1</v>
      </c>
      <c r="O260" s="135">
        <v>2</v>
      </c>
      <c r="P260" s="131">
        <f t="shared" ref="P260:P323" si="26">MAX(Q260:R260)</f>
        <v>2</v>
      </c>
      <c r="Q260" s="56">
        <v>2</v>
      </c>
      <c r="R260" s="59">
        <v>2</v>
      </c>
      <c r="S260" s="132">
        <f t="shared" si="23"/>
        <v>1</v>
      </c>
      <c r="T260" s="79">
        <v>1</v>
      </c>
      <c r="U260" s="80">
        <v>1</v>
      </c>
      <c r="V260" s="86">
        <v>0</v>
      </c>
      <c r="W260" s="125">
        <f t="shared" ref="W260:W323" si="27">SUM(D260:K260,M260:O260,Q260:R260,T260:V260)</f>
        <v>21</v>
      </c>
      <c r="X260" s="126">
        <f t="shared" ref="X260:X323" si="28">SUM(D260:K260)</f>
        <v>12</v>
      </c>
      <c r="Y260" s="126"/>
      <c r="Z260" s="16" t="s">
        <v>232</v>
      </c>
      <c r="AA260" s="12" t="s">
        <v>710</v>
      </c>
      <c r="AC260" s="120"/>
      <c r="AD260" s="121"/>
      <c r="AE260" s="9" t="s">
        <v>478</v>
      </c>
      <c r="AF260" s="10" t="s">
        <v>436</v>
      </c>
    </row>
    <row r="261" spans="1:32" s="110" customFormat="1" ht="27" x14ac:dyDescent="0.25">
      <c r="A261" s="10" t="s">
        <v>654</v>
      </c>
      <c r="B261" s="11" t="s">
        <v>653</v>
      </c>
      <c r="C261" s="60">
        <f t="shared" si="24"/>
        <v>3</v>
      </c>
      <c r="D261" s="46">
        <v>2.388888889</v>
      </c>
      <c r="E261" s="30">
        <v>2</v>
      </c>
      <c r="F261" s="30">
        <v>1</v>
      </c>
      <c r="G261" s="30">
        <v>1</v>
      </c>
      <c r="H261" s="30">
        <v>2</v>
      </c>
      <c r="I261" s="30">
        <v>1</v>
      </c>
      <c r="J261" s="30">
        <v>0</v>
      </c>
      <c r="K261" s="50">
        <v>3</v>
      </c>
      <c r="L261" s="53">
        <f t="shared" si="25"/>
        <v>3</v>
      </c>
      <c r="M261" s="133">
        <v>3</v>
      </c>
      <c r="N261" s="134">
        <v>1</v>
      </c>
      <c r="O261" s="135">
        <v>2</v>
      </c>
      <c r="P261" s="154">
        <f t="shared" si="26"/>
        <v>2</v>
      </c>
      <c r="Q261" s="56">
        <v>2</v>
      </c>
      <c r="R261" s="59">
        <v>2</v>
      </c>
      <c r="S261" s="132">
        <f t="shared" si="23"/>
        <v>1</v>
      </c>
      <c r="T261" s="79">
        <v>1</v>
      </c>
      <c r="U261" s="80">
        <v>1</v>
      </c>
      <c r="V261" s="86">
        <v>0</v>
      </c>
      <c r="W261" s="125">
        <f t="shared" si="27"/>
        <v>24.388888889</v>
      </c>
      <c r="X261" s="126">
        <f t="shared" si="28"/>
        <v>12.388888889</v>
      </c>
      <c r="Y261" s="126"/>
      <c r="Z261" s="16" t="s">
        <v>308</v>
      </c>
      <c r="AA261" s="9" t="s">
        <v>653</v>
      </c>
      <c r="AC261" s="83" t="s">
        <v>407</v>
      </c>
      <c r="AD261" s="144">
        <v>1</v>
      </c>
      <c r="AE261" s="9" t="s">
        <v>660</v>
      </c>
      <c r="AF261" s="10" t="s">
        <v>623</v>
      </c>
    </row>
    <row r="262" spans="1:32" s="110" customFormat="1" ht="54" x14ac:dyDescent="0.25">
      <c r="A262" s="37" t="s">
        <v>473</v>
      </c>
      <c r="B262" s="38" t="s">
        <v>472</v>
      </c>
      <c r="C262" s="39"/>
      <c r="D262" s="40"/>
      <c r="E262" s="40"/>
      <c r="F262" s="40"/>
      <c r="G262" s="40"/>
      <c r="H262" s="40"/>
      <c r="I262" s="40"/>
      <c r="J262" s="40"/>
      <c r="K262" s="40"/>
      <c r="L262" s="41"/>
      <c r="M262" s="122"/>
      <c r="N262" s="122"/>
      <c r="O262" s="122"/>
      <c r="P262" s="123"/>
      <c r="Q262" s="42"/>
      <c r="R262" s="42"/>
      <c r="S262" s="39"/>
      <c r="T262" s="43"/>
      <c r="U262" s="43"/>
      <c r="V262" s="73"/>
      <c r="W262" s="124"/>
      <c r="X262" s="125">
        <f t="shared" si="28"/>
        <v>0</v>
      </c>
      <c r="Y262" s="126"/>
      <c r="Z262" s="16" t="s">
        <v>216</v>
      </c>
      <c r="AA262" s="8"/>
      <c r="AC262" s="16" t="s">
        <v>411</v>
      </c>
      <c r="AD262" s="127">
        <v>1</v>
      </c>
      <c r="AE262" s="9" t="s">
        <v>711</v>
      </c>
      <c r="AF262" s="10" t="s">
        <v>694</v>
      </c>
    </row>
    <row r="263" spans="1:32" s="110" customFormat="1" ht="27" x14ac:dyDescent="0.25">
      <c r="A263" s="10" t="s">
        <v>407</v>
      </c>
      <c r="B263" s="11" t="s">
        <v>406</v>
      </c>
      <c r="C263" s="60">
        <f t="shared" si="24"/>
        <v>3</v>
      </c>
      <c r="D263" s="46">
        <v>2</v>
      </c>
      <c r="E263" s="30">
        <v>2</v>
      </c>
      <c r="F263" s="30">
        <v>2</v>
      </c>
      <c r="G263" s="30">
        <v>3</v>
      </c>
      <c r="H263" s="30">
        <v>3</v>
      </c>
      <c r="I263" s="31">
        <v>3</v>
      </c>
      <c r="J263" s="30">
        <v>3</v>
      </c>
      <c r="K263" s="50">
        <v>3</v>
      </c>
      <c r="L263" s="61">
        <f t="shared" si="25"/>
        <v>1</v>
      </c>
      <c r="M263" s="133">
        <v>1</v>
      </c>
      <c r="N263" s="134">
        <v>1</v>
      </c>
      <c r="O263" s="135">
        <v>1</v>
      </c>
      <c r="P263" s="131">
        <f t="shared" si="26"/>
        <v>3</v>
      </c>
      <c r="Q263" s="56">
        <v>3</v>
      </c>
      <c r="R263" s="59">
        <v>3</v>
      </c>
      <c r="S263" s="132">
        <f t="shared" ref="S263:S326" si="29">MAX(T263:V263)</f>
        <v>3</v>
      </c>
      <c r="T263" s="79">
        <v>2</v>
      </c>
      <c r="U263" s="80">
        <v>1</v>
      </c>
      <c r="V263" s="86">
        <v>3</v>
      </c>
      <c r="W263" s="125">
        <f t="shared" si="27"/>
        <v>36</v>
      </c>
      <c r="X263" s="126">
        <f t="shared" si="28"/>
        <v>21</v>
      </c>
      <c r="Y263" s="126"/>
      <c r="Z263" s="16" t="s">
        <v>462</v>
      </c>
      <c r="AA263" s="9" t="s">
        <v>406</v>
      </c>
      <c r="AC263" s="16" t="s">
        <v>682</v>
      </c>
      <c r="AD263" s="144">
        <v>1</v>
      </c>
      <c r="AE263" s="12" t="s">
        <v>424</v>
      </c>
      <c r="AF263" s="13" t="s">
        <v>383</v>
      </c>
    </row>
    <row r="264" spans="1:32" s="110" customFormat="1" x14ac:dyDescent="0.25">
      <c r="A264" s="10" t="s">
        <v>411</v>
      </c>
      <c r="B264" s="11" t="s">
        <v>410</v>
      </c>
      <c r="C264" s="60">
        <f t="shared" si="24"/>
        <v>2</v>
      </c>
      <c r="D264" s="46">
        <v>1</v>
      </c>
      <c r="E264" s="30">
        <v>1</v>
      </c>
      <c r="F264" s="30">
        <v>0</v>
      </c>
      <c r="G264" s="30">
        <v>1</v>
      </c>
      <c r="H264" s="30">
        <v>0</v>
      </c>
      <c r="I264" s="31">
        <v>2</v>
      </c>
      <c r="J264" s="30">
        <v>2</v>
      </c>
      <c r="K264" s="50">
        <v>2</v>
      </c>
      <c r="L264" s="61">
        <f t="shared" si="25"/>
        <v>1</v>
      </c>
      <c r="M264" s="133">
        <v>1</v>
      </c>
      <c r="N264" s="134">
        <v>1</v>
      </c>
      <c r="O264" s="135">
        <v>1</v>
      </c>
      <c r="P264" s="131">
        <f t="shared" si="26"/>
        <v>3</v>
      </c>
      <c r="Q264" s="56">
        <v>3</v>
      </c>
      <c r="R264" s="59">
        <v>2</v>
      </c>
      <c r="S264" s="132">
        <f t="shared" si="29"/>
        <v>1</v>
      </c>
      <c r="T264" s="79">
        <v>1</v>
      </c>
      <c r="U264" s="80">
        <v>1</v>
      </c>
      <c r="V264" s="86">
        <v>0</v>
      </c>
      <c r="W264" s="125">
        <f t="shared" si="27"/>
        <v>19</v>
      </c>
      <c r="X264" s="126">
        <f t="shared" si="28"/>
        <v>9</v>
      </c>
      <c r="Y264" s="126"/>
      <c r="Z264" s="16" t="s">
        <v>459</v>
      </c>
      <c r="AA264" s="9" t="s">
        <v>410</v>
      </c>
      <c r="AC264" s="16" t="s">
        <v>683</v>
      </c>
      <c r="AD264" s="144">
        <v>1</v>
      </c>
      <c r="AE264" s="12" t="s">
        <v>435</v>
      </c>
      <c r="AF264" s="13" t="s">
        <v>397</v>
      </c>
    </row>
    <row r="265" spans="1:32" s="110" customFormat="1" ht="27" x14ac:dyDescent="0.25">
      <c r="A265" s="10" t="s">
        <v>682</v>
      </c>
      <c r="B265" s="11" t="s">
        <v>698</v>
      </c>
      <c r="C265" s="60">
        <f t="shared" si="24"/>
        <v>3</v>
      </c>
      <c r="D265" s="46">
        <v>2</v>
      </c>
      <c r="E265" s="30">
        <v>2</v>
      </c>
      <c r="F265" s="30">
        <v>1</v>
      </c>
      <c r="G265" s="30">
        <v>2</v>
      </c>
      <c r="H265" s="30">
        <v>1</v>
      </c>
      <c r="I265" s="31">
        <v>2</v>
      </c>
      <c r="J265" s="30">
        <v>3</v>
      </c>
      <c r="K265" s="50">
        <v>3</v>
      </c>
      <c r="L265" s="61">
        <f t="shared" si="25"/>
        <v>2</v>
      </c>
      <c r="M265" s="133">
        <v>1</v>
      </c>
      <c r="N265" s="134">
        <v>2</v>
      </c>
      <c r="O265" s="135">
        <v>1</v>
      </c>
      <c r="P265" s="131">
        <f t="shared" si="26"/>
        <v>3</v>
      </c>
      <c r="Q265" s="56">
        <v>3</v>
      </c>
      <c r="R265" s="59">
        <v>3</v>
      </c>
      <c r="S265" s="132">
        <f t="shared" si="29"/>
        <v>2</v>
      </c>
      <c r="T265" s="79">
        <v>2</v>
      </c>
      <c r="U265" s="80">
        <v>1</v>
      </c>
      <c r="V265" s="86">
        <v>0</v>
      </c>
      <c r="W265" s="125">
        <f t="shared" si="27"/>
        <v>29</v>
      </c>
      <c r="X265" s="126">
        <f t="shared" si="28"/>
        <v>16</v>
      </c>
      <c r="Y265" s="126"/>
      <c r="Z265" s="16" t="s">
        <v>712</v>
      </c>
      <c r="AA265" s="9" t="s">
        <v>698</v>
      </c>
      <c r="AC265" s="16" t="s">
        <v>686</v>
      </c>
      <c r="AD265" s="144">
        <v>1</v>
      </c>
      <c r="AE265" s="12" t="s">
        <v>431</v>
      </c>
      <c r="AF265" s="13" t="s">
        <v>395</v>
      </c>
    </row>
    <row r="266" spans="1:32" s="110" customFormat="1" ht="27" x14ac:dyDescent="0.25">
      <c r="A266" s="10" t="s">
        <v>683</v>
      </c>
      <c r="B266" s="11" t="s">
        <v>701</v>
      </c>
      <c r="C266" s="60">
        <f t="shared" si="24"/>
        <v>3</v>
      </c>
      <c r="D266" s="46">
        <v>2</v>
      </c>
      <c r="E266" s="30">
        <v>1</v>
      </c>
      <c r="F266" s="30">
        <v>0</v>
      </c>
      <c r="G266" s="30">
        <v>1</v>
      </c>
      <c r="H266" s="30">
        <v>1</v>
      </c>
      <c r="I266" s="31">
        <v>3</v>
      </c>
      <c r="J266" s="30">
        <v>3</v>
      </c>
      <c r="K266" s="50">
        <v>3</v>
      </c>
      <c r="L266" s="61">
        <f t="shared" si="25"/>
        <v>3</v>
      </c>
      <c r="M266" s="133">
        <v>3</v>
      </c>
      <c r="N266" s="134">
        <v>2</v>
      </c>
      <c r="O266" s="135">
        <v>1</v>
      </c>
      <c r="P266" s="131">
        <f t="shared" si="26"/>
        <v>2</v>
      </c>
      <c r="Q266" s="56">
        <v>2</v>
      </c>
      <c r="R266" s="59">
        <v>2</v>
      </c>
      <c r="S266" s="132">
        <f t="shared" si="29"/>
        <v>1</v>
      </c>
      <c r="T266" s="79">
        <v>1</v>
      </c>
      <c r="U266" s="80">
        <v>1</v>
      </c>
      <c r="V266" s="86">
        <v>0</v>
      </c>
      <c r="W266" s="125">
        <f t="shared" si="27"/>
        <v>26</v>
      </c>
      <c r="X266" s="126">
        <f t="shared" si="28"/>
        <v>14</v>
      </c>
      <c r="Y266" s="126"/>
      <c r="Z266" s="16" t="s">
        <v>677</v>
      </c>
      <c r="AA266" s="9" t="s">
        <v>701</v>
      </c>
      <c r="AC266" s="16" t="s">
        <v>610</v>
      </c>
      <c r="AD266" s="144">
        <v>1</v>
      </c>
      <c r="AE266" s="12" t="s">
        <v>429</v>
      </c>
      <c r="AF266" s="13" t="s">
        <v>391</v>
      </c>
    </row>
    <row r="267" spans="1:32" s="110" customFormat="1" ht="27" x14ac:dyDescent="0.25">
      <c r="A267" s="10" t="s">
        <v>686</v>
      </c>
      <c r="B267" s="11" t="s">
        <v>703</v>
      </c>
      <c r="C267" s="60">
        <f t="shared" si="24"/>
        <v>1</v>
      </c>
      <c r="D267" s="46">
        <v>1</v>
      </c>
      <c r="E267" s="30">
        <v>0</v>
      </c>
      <c r="F267" s="30">
        <v>0</v>
      </c>
      <c r="G267" s="30">
        <v>0</v>
      </c>
      <c r="H267" s="30">
        <v>0</v>
      </c>
      <c r="I267" s="31">
        <v>1</v>
      </c>
      <c r="J267" s="30">
        <v>1</v>
      </c>
      <c r="K267" s="50">
        <v>1</v>
      </c>
      <c r="L267" s="61">
        <f t="shared" si="25"/>
        <v>3</v>
      </c>
      <c r="M267" s="133">
        <v>3</v>
      </c>
      <c r="N267" s="134">
        <v>2</v>
      </c>
      <c r="O267" s="135">
        <v>1</v>
      </c>
      <c r="P267" s="131">
        <f t="shared" si="26"/>
        <v>3</v>
      </c>
      <c r="Q267" s="56">
        <v>3</v>
      </c>
      <c r="R267" s="59">
        <v>3</v>
      </c>
      <c r="S267" s="132">
        <f t="shared" si="29"/>
        <v>3</v>
      </c>
      <c r="T267" s="79">
        <v>2</v>
      </c>
      <c r="U267" s="80">
        <v>3</v>
      </c>
      <c r="V267" s="86">
        <v>0</v>
      </c>
      <c r="W267" s="125">
        <f t="shared" si="27"/>
        <v>21</v>
      </c>
      <c r="X267" s="126">
        <f t="shared" si="28"/>
        <v>4</v>
      </c>
      <c r="Y267" s="126"/>
      <c r="Z267" s="136" t="s">
        <v>311</v>
      </c>
      <c r="AA267" s="9" t="s">
        <v>703</v>
      </c>
      <c r="AC267" s="16" t="s">
        <v>690</v>
      </c>
      <c r="AD267" s="144">
        <v>1</v>
      </c>
      <c r="AE267" s="12" t="s">
        <v>428</v>
      </c>
      <c r="AF267" s="13" t="s">
        <v>387</v>
      </c>
    </row>
    <row r="268" spans="1:32" s="110" customFormat="1" ht="40.5" x14ac:dyDescent="0.25">
      <c r="A268" s="10" t="s">
        <v>610</v>
      </c>
      <c r="B268" s="11" t="s">
        <v>609</v>
      </c>
      <c r="C268" s="60">
        <f t="shared" si="24"/>
        <v>3</v>
      </c>
      <c r="D268" s="46">
        <v>1</v>
      </c>
      <c r="E268" s="30">
        <v>0</v>
      </c>
      <c r="F268" s="30">
        <v>0</v>
      </c>
      <c r="G268" s="30">
        <v>0</v>
      </c>
      <c r="H268" s="30">
        <v>0</v>
      </c>
      <c r="I268" s="31">
        <v>1</v>
      </c>
      <c r="J268" s="30">
        <v>2</v>
      </c>
      <c r="K268" s="50">
        <v>3</v>
      </c>
      <c r="L268" s="61">
        <f t="shared" si="25"/>
        <v>1</v>
      </c>
      <c r="M268" s="133">
        <v>0</v>
      </c>
      <c r="N268" s="134">
        <v>1</v>
      </c>
      <c r="O268" s="135">
        <v>1</v>
      </c>
      <c r="P268" s="131">
        <f t="shared" si="26"/>
        <v>1</v>
      </c>
      <c r="Q268" s="56">
        <v>1</v>
      </c>
      <c r="R268" s="59">
        <v>1</v>
      </c>
      <c r="S268" s="132">
        <f t="shared" si="29"/>
        <v>3</v>
      </c>
      <c r="T268" s="79">
        <v>1</v>
      </c>
      <c r="U268" s="80">
        <v>3</v>
      </c>
      <c r="V268" s="86">
        <v>0</v>
      </c>
      <c r="W268" s="125">
        <f t="shared" si="27"/>
        <v>15</v>
      </c>
      <c r="X268" s="126">
        <f t="shared" si="28"/>
        <v>7</v>
      </c>
      <c r="Y268" s="126"/>
      <c r="Z268" s="16" t="s">
        <v>713</v>
      </c>
      <c r="AA268" s="9" t="s">
        <v>609</v>
      </c>
      <c r="AC268" s="16" t="s">
        <v>691</v>
      </c>
      <c r="AD268" s="144">
        <v>1</v>
      </c>
      <c r="AE268" s="8" t="s">
        <v>420</v>
      </c>
      <c r="AF268" s="1" t="s">
        <v>419</v>
      </c>
    </row>
    <row r="269" spans="1:32" s="110" customFormat="1" ht="41.25" thickBot="1" x14ac:dyDescent="0.3">
      <c r="A269" s="10" t="s">
        <v>690</v>
      </c>
      <c r="B269" s="11" t="s">
        <v>714</v>
      </c>
      <c r="C269" s="60">
        <f t="shared" si="24"/>
        <v>3</v>
      </c>
      <c r="D269" s="46">
        <v>2</v>
      </c>
      <c r="E269" s="30">
        <v>1</v>
      </c>
      <c r="F269" s="30">
        <v>2</v>
      </c>
      <c r="G269" s="30">
        <v>1</v>
      </c>
      <c r="H269" s="30">
        <v>3</v>
      </c>
      <c r="I269" s="31">
        <v>3</v>
      </c>
      <c r="J269" s="30">
        <v>3</v>
      </c>
      <c r="K269" s="50">
        <v>3</v>
      </c>
      <c r="L269" s="61">
        <f t="shared" si="25"/>
        <v>1</v>
      </c>
      <c r="M269" s="133">
        <v>0</v>
      </c>
      <c r="N269" s="134">
        <v>1</v>
      </c>
      <c r="O269" s="135">
        <v>1</v>
      </c>
      <c r="P269" s="131">
        <f t="shared" si="26"/>
        <v>2</v>
      </c>
      <c r="Q269" s="56">
        <v>2</v>
      </c>
      <c r="R269" s="59">
        <v>2</v>
      </c>
      <c r="S269" s="132">
        <f t="shared" si="29"/>
        <v>3</v>
      </c>
      <c r="T269" s="79">
        <v>1</v>
      </c>
      <c r="U269" s="80">
        <v>1</v>
      </c>
      <c r="V269" s="86">
        <v>3</v>
      </c>
      <c r="W269" s="125">
        <f t="shared" si="27"/>
        <v>29</v>
      </c>
      <c r="X269" s="126">
        <f t="shared" si="28"/>
        <v>18</v>
      </c>
      <c r="Y269" s="126"/>
      <c r="Z269" s="16" t="s">
        <v>213</v>
      </c>
      <c r="AA269" s="9" t="s">
        <v>714</v>
      </c>
      <c r="AC269" s="16" t="s">
        <v>318</v>
      </c>
      <c r="AD269" s="144">
        <v>1</v>
      </c>
      <c r="AE269" s="12" t="s">
        <v>439</v>
      </c>
      <c r="AF269" s="13" t="s">
        <v>405</v>
      </c>
    </row>
    <row r="270" spans="1:32" s="110" customFormat="1" ht="27.75" thickBot="1" x14ac:dyDescent="0.3">
      <c r="A270" s="10" t="s">
        <v>691</v>
      </c>
      <c r="B270" s="11" t="s">
        <v>715</v>
      </c>
      <c r="C270" s="60">
        <f t="shared" si="24"/>
        <v>2</v>
      </c>
      <c r="D270" s="46">
        <v>1</v>
      </c>
      <c r="E270" s="30">
        <v>1</v>
      </c>
      <c r="F270" s="30">
        <v>1</v>
      </c>
      <c r="G270" s="30">
        <v>1</v>
      </c>
      <c r="H270" s="30">
        <v>0</v>
      </c>
      <c r="I270" s="31">
        <v>1</v>
      </c>
      <c r="J270" s="30">
        <v>1</v>
      </c>
      <c r="K270" s="50">
        <v>2</v>
      </c>
      <c r="L270" s="61">
        <f t="shared" si="25"/>
        <v>1</v>
      </c>
      <c r="M270" s="133">
        <v>0</v>
      </c>
      <c r="N270" s="134">
        <v>1</v>
      </c>
      <c r="O270" s="135">
        <v>1</v>
      </c>
      <c r="P270" s="131">
        <f t="shared" si="26"/>
        <v>2</v>
      </c>
      <c r="Q270" s="56">
        <v>2</v>
      </c>
      <c r="R270" s="59">
        <v>2</v>
      </c>
      <c r="S270" s="132">
        <f t="shared" si="29"/>
        <v>3</v>
      </c>
      <c r="T270" s="79">
        <v>1</v>
      </c>
      <c r="U270" s="80">
        <v>1</v>
      </c>
      <c r="V270" s="86">
        <v>3</v>
      </c>
      <c r="W270" s="125">
        <f t="shared" si="27"/>
        <v>19</v>
      </c>
      <c r="X270" s="126">
        <f t="shared" si="28"/>
        <v>8</v>
      </c>
      <c r="Y270" s="137"/>
      <c r="Z270" s="138" t="s">
        <v>709</v>
      </c>
      <c r="AA270" s="9" t="s">
        <v>715</v>
      </c>
      <c r="AC270" s="16" t="s">
        <v>137</v>
      </c>
      <c r="AD270" s="144">
        <v>1</v>
      </c>
      <c r="AE270" s="12" t="s">
        <v>437</v>
      </c>
      <c r="AF270" s="13" t="s">
        <v>401</v>
      </c>
    </row>
    <row r="271" spans="1:32" s="110" customFormat="1" ht="27" x14ac:dyDescent="0.25">
      <c r="A271" s="10" t="s">
        <v>318</v>
      </c>
      <c r="B271" s="11" t="s">
        <v>317</v>
      </c>
      <c r="C271" s="60">
        <f t="shared" si="24"/>
        <v>1</v>
      </c>
      <c r="D271" s="46">
        <v>0</v>
      </c>
      <c r="E271" s="30">
        <v>0</v>
      </c>
      <c r="F271" s="30">
        <v>0</v>
      </c>
      <c r="G271" s="30">
        <v>0</v>
      </c>
      <c r="H271" s="30">
        <v>0</v>
      </c>
      <c r="I271" s="31">
        <v>1</v>
      </c>
      <c r="J271" s="30">
        <v>0</v>
      </c>
      <c r="K271" s="50">
        <v>1</v>
      </c>
      <c r="L271" s="61">
        <f t="shared" si="25"/>
        <v>1</v>
      </c>
      <c r="M271" s="133">
        <v>0</v>
      </c>
      <c r="N271" s="134">
        <v>1</v>
      </c>
      <c r="O271" s="135">
        <v>1</v>
      </c>
      <c r="P271" s="131">
        <f t="shared" si="26"/>
        <v>1</v>
      </c>
      <c r="Q271" s="56">
        <v>1</v>
      </c>
      <c r="R271" s="59">
        <v>1</v>
      </c>
      <c r="S271" s="132">
        <f t="shared" si="29"/>
        <v>3</v>
      </c>
      <c r="T271" s="79">
        <v>1</v>
      </c>
      <c r="U271" s="80">
        <v>3</v>
      </c>
      <c r="V271" s="86">
        <v>0</v>
      </c>
      <c r="W271" s="125">
        <f t="shared" si="27"/>
        <v>10</v>
      </c>
      <c r="X271" s="126">
        <f t="shared" si="28"/>
        <v>2</v>
      </c>
      <c r="Y271" s="126"/>
      <c r="Z271" s="83" t="s">
        <v>716</v>
      </c>
      <c r="AA271" s="9" t="s">
        <v>317</v>
      </c>
      <c r="AC271" s="16" t="s">
        <v>694</v>
      </c>
      <c r="AD271" s="144">
        <v>1</v>
      </c>
      <c r="AE271" s="12" t="s">
        <v>422</v>
      </c>
      <c r="AF271" s="13" t="s">
        <v>379</v>
      </c>
    </row>
    <row r="272" spans="1:32" s="110" customFormat="1" ht="54.75" thickBot="1" x14ac:dyDescent="0.3">
      <c r="A272" s="10" t="s">
        <v>137</v>
      </c>
      <c r="B272" s="11" t="s">
        <v>136</v>
      </c>
      <c r="C272" s="60">
        <f t="shared" si="24"/>
        <v>3</v>
      </c>
      <c r="D272" s="46">
        <v>1</v>
      </c>
      <c r="E272" s="30">
        <v>1</v>
      </c>
      <c r="F272" s="30">
        <v>2</v>
      </c>
      <c r="G272" s="30">
        <v>1</v>
      </c>
      <c r="H272" s="30">
        <v>1</v>
      </c>
      <c r="I272" s="31">
        <v>2</v>
      </c>
      <c r="J272" s="30">
        <v>1</v>
      </c>
      <c r="K272" s="50">
        <v>3</v>
      </c>
      <c r="L272" s="61">
        <f t="shared" si="25"/>
        <v>1</v>
      </c>
      <c r="M272" s="133">
        <v>0</v>
      </c>
      <c r="N272" s="134">
        <v>1</v>
      </c>
      <c r="O272" s="135">
        <v>1</v>
      </c>
      <c r="P272" s="131">
        <f t="shared" si="26"/>
        <v>2</v>
      </c>
      <c r="Q272" s="56">
        <v>2</v>
      </c>
      <c r="R272" s="59">
        <v>2</v>
      </c>
      <c r="S272" s="132">
        <f t="shared" si="29"/>
        <v>3</v>
      </c>
      <c r="T272" s="79">
        <v>1</v>
      </c>
      <c r="U272" s="80">
        <v>1</v>
      </c>
      <c r="V272" s="86">
        <v>3</v>
      </c>
      <c r="W272" s="125">
        <f t="shared" si="27"/>
        <v>23</v>
      </c>
      <c r="X272" s="126">
        <f t="shared" si="28"/>
        <v>12</v>
      </c>
      <c r="Y272" s="126"/>
      <c r="Z272" s="16" t="s">
        <v>644</v>
      </c>
      <c r="AA272" s="9" t="s">
        <v>136</v>
      </c>
      <c r="AC272" s="16" t="s">
        <v>651</v>
      </c>
      <c r="AD272" s="127"/>
      <c r="AE272" s="8" t="s">
        <v>679</v>
      </c>
      <c r="AF272" s="1" t="s">
        <v>678</v>
      </c>
    </row>
    <row r="273" spans="1:32" s="110" customFormat="1" ht="68.25" thickBot="1" x14ac:dyDescent="0.3">
      <c r="A273" s="10" t="s">
        <v>694</v>
      </c>
      <c r="B273" s="11" t="s">
        <v>711</v>
      </c>
      <c r="C273" s="60">
        <f t="shared" si="24"/>
        <v>3</v>
      </c>
      <c r="D273" s="46">
        <v>1</v>
      </c>
      <c r="E273" s="30">
        <v>1</v>
      </c>
      <c r="F273" s="30">
        <v>0</v>
      </c>
      <c r="G273" s="30">
        <v>1</v>
      </c>
      <c r="H273" s="30" t="s">
        <v>65</v>
      </c>
      <c r="I273" s="31">
        <v>3</v>
      </c>
      <c r="J273" s="30">
        <v>1</v>
      </c>
      <c r="K273" s="50">
        <v>3</v>
      </c>
      <c r="L273" s="61">
        <f t="shared" si="25"/>
        <v>1</v>
      </c>
      <c r="M273" s="133">
        <v>0</v>
      </c>
      <c r="N273" s="134">
        <v>1</v>
      </c>
      <c r="O273" s="135">
        <v>1</v>
      </c>
      <c r="P273" s="131">
        <f t="shared" si="26"/>
        <v>2</v>
      </c>
      <c r="Q273" s="56">
        <v>2</v>
      </c>
      <c r="R273" s="59">
        <v>2</v>
      </c>
      <c r="S273" s="132">
        <f t="shared" si="29"/>
        <v>3</v>
      </c>
      <c r="T273" s="79">
        <v>1</v>
      </c>
      <c r="U273" s="80">
        <v>3</v>
      </c>
      <c r="V273" s="86">
        <v>3</v>
      </c>
      <c r="W273" s="125">
        <f t="shared" si="27"/>
        <v>23</v>
      </c>
      <c r="X273" s="126">
        <f t="shared" si="28"/>
        <v>10</v>
      </c>
      <c r="Y273" s="126"/>
      <c r="Z273" s="16" t="s">
        <v>389</v>
      </c>
      <c r="AA273" s="9" t="s">
        <v>711</v>
      </c>
      <c r="AC273" s="120"/>
      <c r="AD273" s="121"/>
      <c r="AE273" s="12" t="s">
        <v>484</v>
      </c>
      <c r="AF273" s="13" t="s">
        <v>440</v>
      </c>
    </row>
    <row r="274" spans="1:32" s="110" customFormat="1" ht="40.5" x14ac:dyDescent="0.25">
      <c r="A274" s="10" t="s">
        <v>651</v>
      </c>
      <c r="B274" s="11" t="s">
        <v>650</v>
      </c>
      <c r="C274" s="60">
        <f t="shared" si="24"/>
        <v>2</v>
      </c>
      <c r="D274" s="46">
        <v>1.363636364</v>
      </c>
      <c r="E274" s="30">
        <v>1</v>
      </c>
      <c r="F274" s="30">
        <v>1</v>
      </c>
      <c r="G274" s="30">
        <v>1</v>
      </c>
      <c r="H274" s="30">
        <v>1</v>
      </c>
      <c r="I274" s="30">
        <v>2</v>
      </c>
      <c r="J274" s="30">
        <v>1.9090909089999999</v>
      </c>
      <c r="K274" s="50">
        <v>2</v>
      </c>
      <c r="L274" s="61">
        <f t="shared" si="25"/>
        <v>2</v>
      </c>
      <c r="M274" s="133">
        <v>2</v>
      </c>
      <c r="N274" s="134">
        <v>2</v>
      </c>
      <c r="O274" s="135">
        <v>0</v>
      </c>
      <c r="P274" s="131">
        <f t="shared" si="26"/>
        <v>2</v>
      </c>
      <c r="Q274" s="56">
        <v>2</v>
      </c>
      <c r="R274" s="59">
        <v>2</v>
      </c>
      <c r="S274" s="132">
        <f t="shared" si="29"/>
        <v>1</v>
      </c>
      <c r="T274" s="79">
        <v>1</v>
      </c>
      <c r="U274" s="80">
        <v>1</v>
      </c>
      <c r="V274" s="86">
        <v>0</v>
      </c>
      <c r="W274" s="125">
        <f t="shared" si="27"/>
        <v>21.272727273000001</v>
      </c>
      <c r="X274" s="126">
        <f t="shared" si="28"/>
        <v>11.272727272999999</v>
      </c>
      <c r="Y274" s="126"/>
      <c r="Z274" s="16" t="s">
        <v>325</v>
      </c>
      <c r="AA274" s="9" t="s">
        <v>650</v>
      </c>
      <c r="AC274" s="83" t="s">
        <v>699</v>
      </c>
      <c r="AD274" s="144">
        <v>1</v>
      </c>
      <c r="AE274" s="9" t="s">
        <v>673</v>
      </c>
      <c r="AF274" s="10" t="s">
        <v>639</v>
      </c>
    </row>
    <row r="275" spans="1:32" s="110" customFormat="1" ht="27" x14ac:dyDescent="0.25">
      <c r="A275" s="37" t="s">
        <v>717</v>
      </c>
      <c r="B275" s="38" t="s">
        <v>718</v>
      </c>
      <c r="C275" s="39"/>
      <c r="D275" s="40"/>
      <c r="E275" s="40"/>
      <c r="F275" s="40"/>
      <c r="G275" s="40"/>
      <c r="H275" s="40"/>
      <c r="I275" s="40"/>
      <c r="J275" s="40"/>
      <c r="K275" s="40"/>
      <c r="L275" s="41"/>
      <c r="M275" s="122"/>
      <c r="N275" s="122"/>
      <c r="O275" s="122"/>
      <c r="P275" s="123"/>
      <c r="Q275" s="42"/>
      <c r="R275" s="42"/>
      <c r="S275" s="39"/>
      <c r="T275" s="43"/>
      <c r="U275" s="43"/>
      <c r="V275" s="73"/>
      <c r="W275" s="124"/>
      <c r="X275" s="125">
        <f t="shared" si="28"/>
        <v>0</v>
      </c>
      <c r="Y275" s="126"/>
      <c r="Z275" s="16" t="s">
        <v>328</v>
      </c>
      <c r="AA275" s="8"/>
      <c r="AC275" s="16" t="s">
        <v>600</v>
      </c>
      <c r="AD275" s="127">
        <v>1</v>
      </c>
      <c r="AE275" s="9" t="s">
        <v>719</v>
      </c>
      <c r="AF275" s="10" t="s">
        <v>720</v>
      </c>
    </row>
    <row r="276" spans="1:32" s="110" customFormat="1" x14ac:dyDescent="0.25">
      <c r="A276" s="10" t="s">
        <v>699</v>
      </c>
      <c r="B276" s="11" t="s">
        <v>721</v>
      </c>
      <c r="C276" s="60">
        <f t="shared" si="24"/>
        <v>3</v>
      </c>
      <c r="D276" s="46">
        <v>3</v>
      </c>
      <c r="E276" s="30">
        <v>2</v>
      </c>
      <c r="F276" s="30">
        <v>2</v>
      </c>
      <c r="G276" s="30">
        <v>1</v>
      </c>
      <c r="H276" s="30">
        <v>3</v>
      </c>
      <c r="I276" s="31">
        <v>2</v>
      </c>
      <c r="J276" s="30">
        <v>3</v>
      </c>
      <c r="K276" s="50">
        <v>3</v>
      </c>
      <c r="L276" s="61">
        <f t="shared" si="25"/>
        <v>1</v>
      </c>
      <c r="M276" s="133">
        <v>1</v>
      </c>
      <c r="N276" s="134">
        <v>1</v>
      </c>
      <c r="O276" s="135">
        <v>1</v>
      </c>
      <c r="P276" s="131">
        <f t="shared" si="26"/>
        <v>2</v>
      </c>
      <c r="Q276" s="56">
        <v>2</v>
      </c>
      <c r="R276" s="59">
        <v>2</v>
      </c>
      <c r="S276" s="132">
        <f t="shared" si="29"/>
        <v>3</v>
      </c>
      <c r="T276" s="79">
        <v>3</v>
      </c>
      <c r="U276" s="80">
        <v>1</v>
      </c>
      <c r="V276" s="86">
        <v>0</v>
      </c>
      <c r="W276" s="125">
        <f t="shared" si="27"/>
        <v>30</v>
      </c>
      <c r="X276" s="126">
        <f t="shared" si="28"/>
        <v>19</v>
      </c>
      <c r="Y276" s="126"/>
      <c r="Z276" s="16" t="s">
        <v>385</v>
      </c>
      <c r="AA276" s="9" t="s">
        <v>721</v>
      </c>
      <c r="AC276" s="16" t="s">
        <v>702</v>
      </c>
      <c r="AD276" s="144">
        <v>1</v>
      </c>
      <c r="AE276" s="9" t="s">
        <v>706</v>
      </c>
      <c r="AF276" s="10" t="s">
        <v>675</v>
      </c>
    </row>
    <row r="277" spans="1:32" s="110" customFormat="1" ht="27" x14ac:dyDescent="0.25">
      <c r="A277" s="10" t="s">
        <v>600</v>
      </c>
      <c r="B277" s="11" t="s">
        <v>599</v>
      </c>
      <c r="C277" s="60">
        <f t="shared" si="24"/>
        <v>1</v>
      </c>
      <c r="D277" s="46">
        <v>0</v>
      </c>
      <c r="E277" s="30">
        <v>0</v>
      </c>
      <c r="F277" s="30">
        <v>0</v>
      </c>
      <c r="G277" s="30">
        <v>0</v>
      </c>
      <c r="H277" s="30">
        <v>0</v>
      </c>
      <c r="I277" s="31">
        <v>0</v>
      </c>
      <c r="J277" s="30">
        <v>0</v>
      </c>
      <c r="K277" s="50">
        <v>1</v>
      </c>
      <c r="L277" s="61">
        <f t="shared" si="25"/>
        <v>1</v>
      </c>
      <c r="M277" s="133">
        <v>1</v>
      </c>
      <c r="N277" s="134">
        <v>1</v>
      </c>
      <c r="O277" s="135">
        <v>1</v>
      </c>
      <c r="P277" s="131">
        <f t="shared" si="26"/>
        <v>1</v>
      </c>
      <c r="Q277" s="56">
        <v>1</v>
      </c>
      <c r="R277" s="59">
        <v>1</v>
      </c>
      <c r="S277" s="132">
        <f t="shared" si="29"/>
        <v>1</v>
      </c>
      <c r="T277" s="79">
        <v>1</v>
      </c>
      <c r="U277" s="80">
        <v>1</v>
      </c>
      <c r="V277" s="86">
        <v>0</v>
      </c>
      <c r="W277" s="125">
        <f t="shared" si="27"/>
        <v>8</v>
      </c>
      <c r="X277" s="126">
        <f t="shared" si="28"/>
        <v>1</v>
      </c>
      <c r="Y277" s="126"/>
      <c r="Z277" s="16" t="s">
        <v>483</v>
      </c>
      <c r="AA277" s="9" t="s">
        <v>599</v>
      </c>
      <c r="AC277" s="16" t="s">
        <v>696</v>
      </c>
      <c r="AD277" s="144">
        <v>1</v>
      </c>
      <c r="AE277" s="9" t="s">
        <v>105</v>
      </c>
      <c r="AF277" s="10" t="s">
        <v>85</v>
      </c>
    </row>
    <row r="278" spans="1:32" s="110" customFormat="1" ht="27" x14ac:dyDescent="0.25">
      <c r="A278" s="10" t="s">
        <v>702</v>
      </c>
      <c r="B278" s="11" t="s">
        <v>722</v>
      </c>
      <c r="C278" s="60">
        <f t="shared" si="24"/>
        <v>3</v>
      </c>
      <c r="D278" s="46">
        <v>2</v>
      </c>
      <c r="E278" s="30">
        <v>2</v>
      </c>
      <c r="F278" s="30">
        <v>1</v>
      </c>
      <c r="G278" s="30">
        <v>1</v>
      </c>
      <c r="H278" s="30">
        <v>3</v>
      </c>
      <c r="I278" s="31">
        <v>1</v>
      </c>
      <c r="J278" s="30">
        <v>3</v>
      </c>
      <c r="K278" s="50">
        <v>3</v>
      </c>
      <c r="L278" s="61">
        <f t="shared" si="25"/>
        <v>1</v>
      </c>
      <c r="M278" s="133">
        <v>1</v>
      </c>
      <c r="N278" s="134">
        <v>1</v>
      </c>
      <c r="O278" s="135">
        <v>1</v>
      </c>
      <c r="P278" s="131">
        <f t="shared" si="26"/>
        <v>1</v>
      </c>
      <c r="Q278" s="56">
        <v>1</v>
      </c>
      <c r="R278" s="59">
        <v>1</v>
      </c>
      <c r="S278" s="132">
        <f t="shared" si="29"/>
        <v>2</v>
      </c>
      <c r="T278" s="79">
        <v>2</v>
      </c>
      <c r="U278" s="80">
        <v>1</v>
      </c>
      <c r="V278" s="86">
        <v>0</v>
      </c>
      <c r="W278" s="125">
        <f t="shared" si="27"/>
        <v>24</v>
      </c>
      <c r="X278" s="126">
        <f t="shared" si="28"/>
        <v>16</v>
      </c>
      <c r="Y278" s="126"/>
      <c r="Z278" s="16" t="s">
        <v>224</v>
      </c>
      <c r="AA278" s="9" t="s">
        <v>722</v>
      </c>
      <c r="AC278" s="16" t="s">
        <v>705</v>
      </c>
      <c r="AD278" s="144">
        <v>1</v>
      </c>
      <c r="AE278" s="9" t="s">
        <v>661</v>
      </c>
      <c r="AF278" s="10" t="s">
        <v>625</v>
      </c>
    </row>
    <row r="279" spans="1:32" s="110" customFormat="1" ht="15.75" thickBot="1" x14ac:dyDescent="0.3">
      <c r="A279" s="10" t="s">
        <v>696</v>
      </c>
      <c r="B279" s="11" t="s">
        <v>695</v>
      </c>
      <c r="C279" s="60">
        <f t="shared" si="24"/>
        <v>1</v>
      </c>
      <c r="D279" s="46">
        <v>0</v>
      </c>
      <c r="E279" s="30">
        <v>0</v>
      </c>
      <c r="F279" s="30">
        <v>0</v>
      </c>
      <c r="G279" s="30">
        <v>0</v>
      </c>
      <c r="H279" s="30">
        <v>0</v>
      </c>
      <c r="I279" s="31">
        <v>0</v>
      </c>
      <c r="J279" s="30">
        <v>0</v>
      </c>
      <c r="K279" s="50">
        <v>1</v>
      </c>
      <c r="L279" s="61">
        <f t="shared" si="25"/>
        <v>3</v>
      </c>
      <c r="M279" s="133">
        <v>3</v>
      </c>
      <c r="N279" s="134">
        <v>1</v>
      </c>
      <c r="O279" s="135">
        <v>1</v>
      </c>
      <c r="P279" s="131">
        <f t="shared" si="26"/>
        <v>1</v>
      </c>
      <c r="Q279" s="56">
        <v>1</v>
      </c>
      <c r="R279" s="59">
        <v>1</v>
      </c>
      <c r="S279" s="132">
        <f t="shared" si="29"/>
        <v>1</v>
      </c>
      <c r="T279" s="79">
        <v>1</v>
      </c>
      <c r="U279" s="80">
        <v>1</v>
      </c>
      <c r="V279" s="86">
        <v>0</v>
      </c>
      <c r="W279" s="125">
        <f t="shared" si="27"/>
        <v>10</v>
      </c>
      <c r="X279" s="126">
        <f t="shared" si="28"/>
        <v>1</v>
      </c>
      <c r="Y279" s="126"/>
      <c r="Z279" s="16" t="s">
        <v>723</v>
      </c>
      <c r="AA279" s="9" t="s">
        <v>695</v>
      </c>
      <c r="AC279" s="16" t="s">
        <v>427</v>
      </c>
      <c r="AD279" s="144">
        <v>1</v>
      </c>
      <c r="AE279" s="9" t="s">
        <v>697</v>
      </c>
      <c r="AF279" s="10" t="s">
        <v>668</v>
      </c>
    </row>
    <row r="280" spans="1:32" s="110" customFormat="1" ht="41.25" thickBot="1" x14ac:dyDescent="0.3">
      <c r="A280" s="10" t="s">
        <v>705</v>
      </c>
      <c r="B280" s="11" t="s">
        <v>724</v>
      </c>
      <c r="C280" s="60">
        <f t="shared" si="24"/>
        <v>3</v>
      </c>
      <c r="D280" s="46">
        <v>1</v>
      </c>
      <c r="E280" s="30">
        <v>1</v>
      </c>
      <c r="F280" s="30">
        <v>1</v>
      </c>
      <c r="G280" s="30">
        <v>1</v>
      </c>
      <c r="H280" s="30">
        <v>1</v>
      </c>
      <c r="I280" s="31">
        <v>2</v>
      </c>
      <c r="J280" s="30">
        <v>2</v>
      </c>
      <c r="K280" s="50">
        <v>3</v>
      </c>
      <c r="L280" s="61">
        <f t="shared" si="25"/>
        <v>2</v>
      </c>
      <c r="M280" s="133">
        <v>1</v>
      </c>
      <c r="N280" s="134">
        <v>2</v>
      </c>
      <c r="O280" s="135">
        <v>1</v>
      </c>
      <c r="P280" s="131">
        <f t="shared" si="26"/>
        <v>3</v>
      </c>
      <c r="Q280" s="56">
        <v>3</v>
      </c>
      <c r="R280" s="59">
        <v>2</v>
      </c>
      <c r="S280" s="132">
        <f t="shared" si="29"/>
        <v>2</v>
      </c>
      <c r="T280" s="79">
        <v>2</v>
      </c>
      <c r="U280" s="80">
        <v>1</v>
      </c>
      <c r="V280" s="86">
        <v>0</v>
      </c>
      <c r="W280" s="125">
        <f t="shared" si="27"/>
        <v>24</v>
      </c>
      <c r="X280" s="126">
        <f t="shared" si="28"/>
        <v>12</v>
      </c>
      <c r="Y280" s="137"/>
      <c r="Z280" s="138" t="s">
        <v>636</v>
      </c>
      <c r="AA280" s="9" t="s">
        <v>724</v>
      </c>
      <c r="AC280" s="16" t="s">
        <v>445</v>
      </c>
      <c r="AD280" s="144">
        <v>1</v>
      </c>
      <c r="AE280" s="9" t="s">
        <v>714</v>
      </c>
      <c r="AF280" s="10" t="s">
        <v>690</v>
      </c>
    </row>
    <row r="281" spans="1:32" s="110" customFormat="1" x14ac:dyDescent="0.25">
      <c r="A281" s="10" t="s">
        <v>427</v>
      </c>
      <c r="B281" s="11" t="s">
        <v>426</v>
      </c>
      <c r="C281" s="60">
        <f t="shared" si="24"/>
        <v>3</v>
      </c>
      <c r="D281" s="46">
        <v>3</v>
      </c>
      <c r="E281" s="30">
        <v>3</v>
      </c>
      <c r="F281" s="30">
        <v>1</v>
      </c>
      <c r="G281" s="30">
        <v>1</v>
      </c>
      <c r="H281" s="30">
        <v>0</v>
      </c>
      <c r="I281" s="31">
        <v>1</v>
      </c>
      <c r="J281" s="30">
        <v>1</v>
      </c>
      <c r="K281" s="50">
        <v>3</v>
      </c>
      <c r="L281" s="61">
        <f t="shared" si="25"/>
        <v>1</v>
      </c>
      <c r="M281" s="133">
        <v>1</v>
      </c>
      <c r="N281" s="134">
        <v>1</v>
      </c>
      <c r="O281" s="135">
        <v>1</v>
      </c>
      <c r="P281" s="131">
        <f t="shared" si="26"/>
        <v>3</v>
      </c>
      <c r="Q281" s="56">
        <v>3</v>
      </c>
      <c r="R281" s="59">
        <v>3</v>
      </c>
      <c r="S281" s="132">
        <f t="shared" si="29"/>
        <v>3</v>
      </c>
      <c r="T281" s="79">
        <v>3</v>
      </c>
      <c r="U281" s="80">
        <v>1</v>
      </c>
      <c r="V281" s="86">
        <v>0</v>
      </c>
      <c r="W281" s="125">
        <f t="shared" si="27"/>
        <v>26</v>
      </c>
      <c r="X281" s="126">
        <f t="shared" si="28"/>
        <v>13</v>
      </c>
      <c r="Y281" s="126"/>
      <c r="Z281" s="83" t="s">
        <v>641</v>
      </c>
      <c r="AA281" s="9" t="s">
        <v>426</v>
      </c>
      <c r="AC281" s="136" t="s">
        <v>707</v>
      </c>
      <c r="AD281" s="144">
        <v>1</v>
      </c>
      <c r="AE281" s="9" t="s">
        <v>253</v>
      </c>
      <c r="AF281" s="10" t="s">
        <v>222</v>
      </c>
    </row>
    <row r="282" spans="1:32" s="110" customFormat="1" ht="41.25" thickBot="1" x14ac:dyDescent="0.3">
      <c r="A282" s="10" t="s">
        <v>445</v>
      </c>
      <c r="B282" s="11" t="s">
        <v>444</v>
      </c>
      <c r="C282" s="60">
        <f t="shared" si="24"/>
        <v>3</v>
      </c>
      <c r="D282" s="46">
        <v>2</v>
      </c>
      <c r="E282" s="30">
        <v>1</v>
      </c>
      <c r="F282" s="30">
        <v>1</v>
      </c>
      <c r="G282" s="30">
        <v>1</v>
      </c>
      <c r="H282" s="30">
        <v>1</v>
      </c>
      <c r="I282" s="31">
        <v>2</v>
      </c>
      <c r="J282" s="30">
        <v>3</v>
      </c>
      <c r="K282" s="50">
        <v>2</v>
      </c>
      <c r="L282" s="61">
        <f t="shared" si="25"/>
        <v>1</v>
      </c>
      <c r="M282" s="133">
        <v>0</v>
      </c>
      <c r="N282" s="134">
        <v>1</v>
      </c>
      <c r="O282" s="135">
        <v>1</v>
      </c>
      <c r="P282" s="131">
        <f t="shared" si="26"/>
        <v>2</v>
      </c>
      <c r="Q282" s="56">
        <v>2</v>
      </c>
      <c r="R282" s="59">
        <v>2</v>
      </c>
      <c r="S282" s="132">
        <f t="shared" si="29"/>
        <v>2</v>
      </c>
      <c r="T282" s="79">
        <v>2</v>
      </c>
      <c r="U282" s="80">
        <v>1</v>
      </c>
      <c r="V282" s="86">
        <v>0</v>
      </c>
      <c r="W282" s="125">
        <f t="shared" si="27"/>
        <v>22</v>
      </c>
      <c r="X282" s="126">
        <f t="shared" si="28"/>
        <v>13</v>
      </c>
      <c r="Y282" s="126"/>
      <c r="Z282" s="16" t="s">
        <v>689</v>
      </c>
      <c r="AA282" s="9" t="s">
        <v>444</v>
      </c>
      <c r="AC282" s="16" t="s">
        <v>657</v>
      </c>
      <c r="AD282" s="127"/>
      <c r="AE282" s="9" t="s">
        <v>244</v>
      </c>
      <c r="AF282" s="10" t="s">
        <v>211</v>
      </c>
    </row>
    <row r="283" spans="1:32" s="110" customFormat="1" ht="15.75" thickBot="1" x14ac:dyDescent="0.3">
      <c r="A283" s="13" t="s">
        <v>707</v>
      </c>
      <c r="B283" s="14" t="s">
        <v>725</v>
      </c>
      <c r="C283" s="60">
        <f t="shared" si="24"/>
        <v>2</v>
      </c>
      <c r="D283" s="46">
        <v>1</v>
      </c>
      <c r="E283" s="30">
        <v>2</v>
      </c>
      <c r="F283" s="30">
        <v>1</v>
      </c>
      <c r="G283" s="30">
        <v>0</v>
      </c>
      <c r="H283" s="30">
        <v>2</v>
      </c>
      <c r="I283" s="31">
        <v>1</v>
      </c>
      <c r="J283" s="30">
        <v>0</v>
      </c>
      <c r="K283" s="50">
        <v>2</v>
      </c>
      <c r="L283" s="61">
        <f t="shared" si="25"/>
        <v>1</v>
      </c>
      <c r="M283" s="133">
        <v>0</v>
      </c>
      <c r="N283" s="134">
        <v>1</v>
      </c>
      <c r="O283" s="135">
        <v>1</v>
      </c>
      <c r="P283" s="131">
        <f t="shared" si="26"/>
        <v>1</v>
      </c>
      <c r="Q283" s="56">
        <v>1</v>
      </c>
      <c r="R283" s="59">
        <v>1</v>
      </c>
      <c r="S283" s="132">
        <f t="shared" si="29"/>
        <v>1</v>
      </c>
      <c r="T283" s="79">
        <v>1</v>
      </c>
      <c r="U283" s="80">
        <v>1</v>
      </c>
      <c r="V283" s="86">
        <v>0</v>
      </c>
      <c r="W283" s="125">
        <f t="shared" si="27"/>
        <v>15</v>
      </c>
      <c r="X283" s="126">
        <f t="shared" si="28"/>
        <v>9</v>
      </c>
      <c r="Y283" s="126"/>
      <c r="Z283" s="16" t="s">
        <v>180</v>
      </c>
      <c r="AA283" s="12" t="s">
        <v>725</v>
      </c>
      <c r="AC283" s="120"/>
      <c r="AD283" s="121"/>
      <c r="AE283" s="9" t="s">
        <v>693</v>
      </c>
      <c r="AF283" s="10" t="s">
        <v>662</v>
      </c>
    </row>
    <row r="284" spans="1:32" s="110" customFormat="1" ht="27" x14ac:dyDescent="0.25">
      <c r="A284" s="10" t="s">
        <v>657</v>
      </c>
      <c r="B284" s="11" t="s">
        <v>656</v>
      </c>
      <c r="C284" s="60">
        <f t="shared" si="24"/>
        <v>2</v>
      </c>
      <c r="D284" s="46">
        <v>1.375</v>
      </c>
      <c r="E284" s="30">
        <v>1</v>
      </c>
      <c r="F284" s="30">
        <v>1</v>
      </c>
      <c r="G284" s="30">
        <v>1</v>
      </c>
      <c r="H284" s="30">
        <v>1</v>
      </c>
      <c r="I284" s="30">
        <v>1</v>
      </c>
      <c r="J284" s="30">
        <v>2</v>
      </c>
      <c r="K284" s="50">
        <v>2</v>
      </c>
      <c r="L284" s="61">
        <f t="shared" si="25"/>
        <v>1</v>
      </c>
      <c r="M284" s="133">
        <v>1</v>
      </c>
      <c r="N284" s="134">
        <v>1</v>
      </c>
      <c r="O284" s="135">
        <v>1</v>
      </c>
      <c r="P284" s="131">
        <f t="shared" si="26"/>
        <v>2</v>
      </c>
      <c r="Q284" s="56">
        <v>2</v>
      </c>
      <c r="R284" s="59">
        <v>2</v>
      </c>
      <c r="S284" s="132">
        <f t="shared" si="29"/>
        <v>1</v>
      </c>
      <c r="T284" s="79">
        <v>1</v>
      </c>
      <c r="U284" s="80">
        <v>1</v>
      </c>
      <c r="V284" s="86">
        <v>0</v>
      </c>
      <c r="W284" s="125">
        <f t="shared" si="27"/>
        <v>19.375</v>
      </c>
      <c r="X284" s="126">
        <f t="shared" si="28"/>
        <v>10.375</v>
      </c>
      <c r="Y284" s="126"/>
      <c r="Z284" s="16" t="s">
        <v>228</v>
      </c>
      <c r="AA284" s="9" t="s">
        <v>656</v>
      </c>
      <c r="AC284" s="83" t="s">
        <v>220</v>
      </c>
      <c r="AD284" s="144">
        <v>3</v>
      </c>
      <c r="AE284" s="8" t="s">
        <v>620</v>
      </c>
      <c r="AF284" s="1" t="s">
        <v>619</v>
      </c>
    </row>
    <row r="285" spans="1:32" s="110" customFormat="1" ht="40.5" x14ac:dyDescent="0.25">
      <c r="A285" s="37" t="s">
        <v>377</v>
      </c>
      <c r="B285" s="38" t="s">
        <v>376</v>
      </c>
      <c r="C285" s="39"/>
      <c r="D285" s="40"/>
      <c r="E285" s="40"/>
      <c r="F285" s="40"/>
      <c r="G285" s="40"/>
      <c r="H285" s="40"/>
      <c r="I285" s="40"/>
      <c r="J285" s="40"/>
      <c r="K285" s="40"/>
      <c r="L285" s="41"/>
      <c r="M285" s="122"/>
      <c r="N285" s="122"/>
      <c r="O285" s="122"/>
      <c r="P285" s="123"/>
      <c r="Q285" s="42"/>
      <c r="R285" s="42"/>
      <c r="S285" s="39"/>
      <c r="T285" s="43"/>
      <c r="U285" s="43"/>
      <c r="V285" s="73"/>
      <c r="W285" s="124"/>
      <c r="X285" s="125">
        <f t="shared" si="28"/>
        <v>0</v>
      </c>
      <c r="Y285" s="126"/>
      <c r="Z285" s="16" t="s">
        <v>490</v>
      </c>
      <c r="AA285" s="8"/>
      <c r="AC285" s="16" t="s">
        <v>232</v>
      </c>
      <c r="AD285" s="127">
        <v>3</v>
      </c>
      <c r="AE285" s="9" t="s">
        <v>626</v>
      </c>
      <c r="AF285" s="10" t="s">
        <v>590</v>
      </c>
    </row>
    <row r="286" spans="1:32" s="110" customFormat="1" ht="40.5" x14ac:dyDescent="0.25">
      <c r="A286" s="10" t="s">
        <v>220</v>
      </c>
      <c r="B286" s="11" t="s">
        <v>219</v>
      </c>
      <c r="C286" s="60">
        <f t="shared" si="24"/>
        <v>3</v>
      </c>
      <c r="D286" s="46">
        <v>3</v>
      </c>
      <c r="E286" s="30">
        <v>2</v>
      </c>
      <c r="F286" s="30">
        <v>3</v>
      </c>
      <c r="G286" s="30">
        <v>2</v>
      </c>
      <c r="H286" s="30">
        <v>3</v>
      </c>
      <c r="I286" s="31">
        <v>2</v>
      </c>
      <c r="J286" s="30">
        <v>3</v>
      </c>
      <c r="K286" s="50">
        <v>3</v>
      </c>
      <c r="L286" s="61">
        <f t="shared" si="25"/>
        <v>3</v>
      </c>
      <c r="M286" s="133">
        <v>3</v>
      </c>
      <c r="N286" s="134">
        <v>3</v>
      </c>
      <c r="O286" s="135">
        <v>3</v>
      </c>
      <c r="P286" s="131">
        <f t="shared" si="26"/>
        <v>3</v>
      </c>
      <c r="Q286" s="56">
        <v>3</v>
      </c>
      <c r="R286" s="59">
        <v>2</v>
      </c>
      <c r="S286" s="132">
        <f t="shared" si="29"/>
        <v>3</v>
      </c>
      <c r="T286" s="79">
        <v>3</v>
      </c>
      <c r="U286" s="80">
        <v>1</v>
      </c>
      <c r="V286" s="86">
        <v>0</v>
      </c>
      <c r="W286" s="125">
        <f t="shared" si="27"/>
        <v>39</v>
      </c>
      <c r="X286" s="126">
        <f t="shared" si="28"/>
        <v>21</v>
      </c>
      <c r="Y286" s="126"/>
      <c r="Z286" s="136" t="s">
        <v>720</v>
      </c>
      <c r="AA286" s="9" t="s">
        <v>219</v>
      </c>
      <c r="AC286" s="16" t="s">
        <v>308</v>
      </c>
      <c r="AD286" s="127">
        <v>3</v>
      </c>
      <c r="AE286" s="12" t="s">
        <v>630</v>
      </c>
      <c r="AF286" s="13" t="s">
        <v>595</v>
      </c>
    </row>
    <row r="287" spans="1:32" s="110" customFormat="1" ht="27" x14ac:dyDescent="0.25">
      <c r="A287" s="10" t="s">
        <v>232</v>
      </c>
      <c r="B287" s="11" t="s">
        <v>231</v>
      </c>
      <c r="C287" s="60">
        <f t="shared" si="24"/>
        <v>3</v>
      </c>
      <c r="D287" s="46">
        <v>3</v>
      </c>
      <c r="E287" s="30">
        <v>3</v>
      </c>
      <c r="F287" s="30">
        <v>3</v>
      </c>
      <c r="G287" s="30">
        <v>2</v>
      </c>
      <c r="H287" s="30">
        <v>3</v>
      </c>
      <c r="I287" s="31">
        <v>3</v>
      </c>
      <c r="J287" s="30">
        <v>3</v>
      </c>
      <c r="K287" s="50">
        <v>3</v>
      </c>
      <c r="L287" s="61">
        <f t="shared" si="25"/>
        <v>3</v>
      </c>
      <c r="M287" s="133">
        <v>3</v>
      </c>
      <c r="N287" s="134">
        <v>2</v>
      </c>
      <c r="O287" s="135">
        <v>3</v>
      </c>
      <c r="P287" s="131">
        <f t="shared" si="26"/>
        <v>3</v>
      </c>
      <c r="Q287" s="56">
        <v>3</v>
      </c>
      <c r="R287" s="59">
        <v>3</v>
      </c>
      <c r="S287" s="132">
        <f t="shared" si="29"/>
        <v>3</v>
      </c>
      <c r="T287" s="79">
        <v>3</v>
      </c>
      <c r="U287" s="80">
        <v>1</v>
      </c>
      <c r="V287" s="86">
        <v>0</v>
      </c>
      <c r="W287" s="125">
        <f t="shared" si="27"/>
        <v>41</v>
      </c>
      <c r="X287" s="126">
        <f t="shared" si="28"/>
        <v>23</v>
      </c>
      <c r="Y287" s="126"/>
      <c r="Z287" s="16" t="s">
        <v>648</v>
      </c>
      <c r="AA287" s="9" t="s">
        <v>231</v>
      </c>
      <c r="AC287" s="16" t="s">
        <v>216</v>
      </c>
      <c r="AD287" s="127">
        <v>3</v>
      </c>
      <c r="AE287" s="9" t="s">
        <v>622</v>
      </c>
      <c r="AF287" s="10" t="s">
        <v>586</v>
      </c>
    </row>
    <row r="288" spans="1:32" s="110" customFormat="1" ht="27" x14ac:dyDescent="0.25">
      <c r="A288" s="10" t="s">
        <v>308</v>
      </c>
      <c r="B288" s="11" t="s">
        <v>307</v>
      </c>
      <c r="C288" s="60">
        <f t="shared" si="24"/>
        <v>3</v>
      </c>
      <c r="D288" s="46">
        <v>2</v>
      </c>
      <c r="E288" s="30">
        <v>2</v>
      </c>
      <c r="F288" s="30">
        <v>1</v>
      </c>
      <c r="G288" s="30">
        <v>0</v>
      </c>
      <c r="H288" s="30">
        <v>1</v>
      </c>
      <c r="I288" s="31">
        <v>2</v>
      </c>
      <c r="J288" s="30">
        <v>3</v>
      </c>
      <c r="K288" s="50">
        <v>3</v>
      </c>
      <c r="L288" s="61">
        <f t="shared" si="25"/>
        <v>3</v>
      </c>
      <c r="M288" s="133">
        <v>3</v>
      </c>
      <c r="N288" s="134">
        <v>3</v>
      </c>
      <c r="O288" s="135">
        <v>3</v>
      </c>
      <c r="P288" s="131">
        <f t="shared" si="26"/>
        <v>3</v>
      </c>
      <c r="Q288" s="56">
        <v>3</v>
      </c>
      <c r="R288" s="59">
        <v>3</v>
      </c>
      <c r="S288" s="132">
        <f t="shared" si="29"/>
        <v>1</v>
      </c>
      <c r="T288" s="79">
        <v>1</v>
      </c>
      <c r="U288" s="80">
        <v>1</v>
      </c>
      <c r="V288" s="86">
        <v>0</v>
      </c>
      <c r="W288" s="125">
        <f t="shared" si="27"/>
        <v>31</v>
      </c>
      <c r="X288" s="126">
        <f t="shared" si="28"/>
        <v>14</v>
      </c>
      <c r="Y288" s="126"/>
      <c r="Z288" s="136" t="s">
        <v>562</v>
      </c>
      <c r="AA288" s="9" t="s">
        <v>307</v>
      </c>
      <c r="AC288" s="16" t="s">
        <v>462</v>
      </c>
      <c r="AD288" s="127">
        <v>3</v>
      </c>
      <c r="AE288" s="12" t="s">
        <v>624</v>
      </c>
      <c r="AF288" s="13" t="s">
        <v>588</v>
      </c>
    </row>
    <row r="289" spans="1:32" s="110" customFormat="1" ht="40.5" x14ac:dyDescent="0.25">
      <c r="A289" s="10" t="s">
        <v>216</v>
      </c>
      <c r="B289" s="11" t="s">
        <v>215</v>
      </c>
      <c r="C289" s="60">
        <f t="shared" si="24"/>
        <v>3</v>
      </c>
      <c r="D289" s="46">
        <v>2</v>
      </c>
      <c r="E289" s="30">
        <v>2</v>
      </c>
      <c r="F289" s="30">
        <v>1</v>
      </c>
      <c r="G289" s="30">
        <v>0</v>
      </c>
      <c r="H289" s="30">
        <v>2</v>
      </c>
      <c r="I289" s="31">
        <v>2</v>
      </c>
      <c r="J289" s="30">
        <v>3</v>
      </c>
      <c r="K289" s="50">
        <v>2</v>
      </c>
      <c r="L289" s="61">
        <f t="shared" si="25"/>
        <v>3</v>
      </c>
      <c r="M289" s="133">
        <v>1</v>
      </c>
      <c r="N289" s="134">
        <v>3</v>
      </c>
      <c r="O289" s="135">
        <v>3</v>
      </c>
      <c r="P289" s="131">
        <f t="shared" si="26"/>
        <v>3</v>
      </c>
      <c r="Q289" s="56">
        <v>3</v>
      </c>
      <c r="R289" s="59">
        <v>3</v>
      </c>
      <c r="S289" s="132">
        <f t="shared" si="29"/>
        <v>3</v>
      </c>
      <c r="T289" s="79">
        <v>1</v>
      </c>
      <c r="U289" s="80">
        <v>3</v>
      </c>
      <c r="V289" s="86">
        <v>0</v>
      </c>
      <c r="W289" s="125">
        <f t="shared" si="27"/>
        <v>31</v>
      </c>
      <c r="X289" s="126">
        <f t="shared" si="28"/>
        <v>14</v>
      </c>
      <c r="Y289" s="126"/>
      <c r="Z289" s="136" t="s">
        <v>559</v>
      </c>
      <c r="AA289" s="9" t="s">
        <v>215</v>
      </c>
      <c r="AC289" s="16" t="s">
        <v>459</v>
      </c>
      <c r="AD289" s="127">
        <v>3</v>
      </c>
      <c r="AE289" s="12" t="s">
        <v>629</v>
      </c>
      <c r="AF289" s="13" t="s">
        <v>594</v>
      </c>
    </row>
    <row r="290" spans="1:32" s="110" customFormat="1" ht="27" x14ac:dyDescent="0.25">
      <c r="A290" s="10" t="s">
        <v>462</v>
      </c>
      <c r="B290" s="11" t="s">
        <v>461</v>
      </c>
      <c r="C290" s="60">
        <f t="shared" si="24"/>
        <v>3</v>
      </c>
      <c r="D290" s="46">
        <v>2</v>
      </c>
      <c r="E290" s="30">
        <v>1</v>
      </c>
      <c r="F290" s="30">
        <v>2</v>
      </c>
      <c r="G290" s="30">
        <v>1</v>
      </c>
      <c r="H290" s="30">
        <v>1</v>
      </c>
      <c r="I290" s="31">
        <v>3</v>
      </c>
      <c r="J290" s="30">
        <v>3</v>
      </c>
      <c r="K290" s="50">
        <v>3</v>
      </c>
      <c r="L290" s="61">
        <f t="shared" si="25"/>
        <v>3</v>
      </c>
      <c r="M290" s="133">
        <v>3</v>
      </c>
      <c r="N290" s="134">
        <v>3</v>
      </c>
      <c r="O290" s="135">
        <v>3</v>
      </c>
      <c r="P290" s="131">
        <f t="shared" si="26"/>
        <v>2</v>
      </c>
      <c r="Q290" s="56">
        <v>2</v>
      </c>
      <c r="R290" s="59">
        <v>2</v>
      </c>
      <c r="S290" s="132">
        <f t="shared" si="29"/>
        <v>2</v>
      </c>
      <c r="T290" s="79">
        <v>2</v>
      </c>
      <c r="U290" s="80">
        <v>1</v>
      </c>
      <c r="V290" s="86">
        <v>0</v>
      </c>
      <c r="W290" s="125">
        <f t="shared" si="27"/>
        <v>32</v>
      </c>
      <c r="X290" s="126">
        <f t="shared" si="28"/>
        <v>16</v>
      </c>
      <c r="Y290" s="126"/>
      <c r="Z290" s="136" t="s">
        <v>322</v>
      </c>
      <c r="AA290" s="9" t="s">
        <v>461</v>
      </c>
      <c r="AC290" s="16" t="s">
        <v>712</v>
      </c>
      <c r="AD290" s="127">
        <v>2</v>
      </c>
      <c r="AE290" s="9" t="s">
        <v>726</v>
      </c>
      <c r="AF290" s="10" t="s">
        <v>713</v>
      </c>
    </row>
    <row r="291" spans="1:32" s="110" customFormat="1" ht="40.5" x14ac:dyDescent="0.25">
      <c r="A291" s="10" t="s">
        <v>459</v>
      </c>
      <c r="B291" s="11" t="s">
        <v>458</v>
      </c>
      <c r="C291" s="60">
        <f t="shared" si="24"/>
        <v>3</v>
      </c>
      <c r="D291" s="46">
        <v>2</v>
      </c>
      <c r="E291" s="30">
        <v>3</v>
      </c>
      <c r="F291" s="30">
        <v>0</v>
      </c>
      <c r="G291" s="30">
        <v>0</v>
      </c>
      <c r="H291" s="30">
        <v>0</v>
      </c>
      <c r="I291" s="31">
        <v>2</v>
      </c>
      <c r="J291" s="30">
        <v>3</v>
      </c>
      <c r="K291" s="50">
        <v>3</v>
      </c>
      <c r="L291" s="61">
        <f t="shared" si="25"/>
        <v>3</v>
      </c>
      <c r="M291" s="133">
        <v>3</v>
      </c>
      <c r="N291" s="134">
        <v>1</v>
      </c>
      <c r="O291" s="135">
        <v>3</v>
      </c>
      <c r="P291" s="131">
        <f t="shared" si="26"/>
        <v>3</v>
      </c>
      <c r="Q291" s="56">
        <v>3</v>
      </c>
      <c r="R291" s="59">
        <v>3</v>
      </c>
      <c r="S291" s="132">
        <f t="shared" si="29"/>
        <v>2</v>
      </c>
      <c r="T291" s="79">
        <v>2</v>
      </c>
      <c r="U291" s="80">
        <v>1</v>
      </c>
      <c r="V291" s="86">
        <v>0</v>
      </c>
      <c r="W291" s="125">
        <f t="shared" si="27"/>
        <v>29</v>
      </c>
      <c r="X291" s="126">
        <f t="shared" si="28"/>
        <v>13</v>
      </c>
      <c r="Y291" s="126"/>
      <c r="Z291" s="136" t="s">
        <v>418</v>
      </c>
      <c r="AA291" s="9" t="s">
        <v>458</v>
      </c>
      <c r="AC291" s="16" t="s">
        <v>677</v>
      </c>
      <c r="AD291" s="127">
        <v>2</v>
      </c>
      <c r="AE291" s="9" t="s">
        <v>658</v>
      </c>
      <c r="AF291" s="10" t="s">
        <v>618</v>
      </c>
    </row>
    <row r="292" spans="1:32" s="110" customFormat="1" ht="27" x14ac:dyDescent="0.25">
      <c r="A292" s="10" t="s">
        <v>712</v>
      </c>
      <c r="B292" s="11" t="s">
        <v>727</v>
      </c>
      <c r="C292" s="60">
        <f t="shared" si="24"/>
        <v>3</v>
      </c>
      <c r="D292" s="46">
        <v>1</v>
      </c>
      <c r="E292" s="30">
        <v>0</v>
      </c>
      <c r="F292" s="30">
        <v>0</v>
      </c>
      <c r="G292" s="30">
        <v>0</v>
      </c>
      <c r="H292" s="30">
        <v>0</v>
      </c>
      <c r="I292" s="31">
        <v>1</v>
      </c>
      <c r="J292" s="30">
        <v>3</v>
      </c>
      <c r="K292" s="50">
        <v>1</v>
      </c>
      <c r="L292" s="61">
        <f t="shared" si="25"/>
        <v>3</v>
      </c>
      <c r="M292" s="133">
        <v>3</v>
      </c>
      <c r="N292" s="134">
        <v>1</v>
      </c>
      <c r="O292" s="135">
        <v>2</v>
      </c>
      <c r="P292" s="131">
        <f t="shared" si="26"/>
        <v>2</v>
      </c>
      <c r="Q292" s="56">
        <v>2</v>
      </c>
      <c r="R292" s="59">
        <v>2</v>
      </c>
      <c r="S292" s="132">
        <f t="shared" si="29"/>
        <v>1</v>
      </c>
      <c r="T292" s="79">
        <v>1</v>
      </c>
      <c r="U292" s="80">
        <v>1</v>
      </c>
      <c r="V292" s="86">
        <v>0</v>
      </c>
      <c r="W292" s="125">
        <f t="shared" si="27"/>
        <v>18</v>
      </c>
      <c r="X292" s="126">
        <f t="shared" si="28"/>
        <v>6</v>
      </c>
      <c r="Y292" s="126"/>
      <c r="Z292" s="136" t="s">
        <v>434</v>
      </c>
      <c r="AA292" s="9" t="s">
        <v>727</v>
      </c>
      <c r="AC292" s="136" t="s">
        <v>311</v>
      </c>
      <c r="AD292" s="127">
        <v>1</v>
      </c>
      <c r="AE292" s="9" t="s">
        <v>728</v>
      </c>
      <c r="AF292" s="10" t="s">
        <v>716</v>
      </c>
    </row>
    <row r="293" spans="1:32" s="110" customFormat="1" ht="54" x14ac:dyDescent="0.25">
      <c r="A293" s="10" t="s">
        <v>677</v>
      </c>
      <c r="B293" s="11" t="s">
        <v>676</v>
      </c>
      <c r="C293" s="60">
        <f t="shared" si="24"/>
        <v>3</v>
      </c>
      <c r="D293" s="46">
        <v>3</v>
      </c>
      <c r="E293" s="30">
        <v>1</v>
      </c>
      <c r="F293" s="30">
        <v>2</v>
      </c>
      <c r="G293" s="30">
        <v>1</v>
      </c>
      <c r="H293" s="30">
        <v>1</v>
      </c>
      <c r="I293" s="31">
        <v>3</v>
      </c>
      <c r="J293" s="30">
        <v>3</v>
      </c>
      <c r="K293" s="50">
        <v>3</v>
      </c>
      <c r="L293" s="61">
        <f t="shared" si="25"/>
        <v>2</v>
      </c>
      <c r="M293" s="133">
        <v>0</v>
      </c>
      <c r="N293" s="134">
        <v>2</v>
      </c>
      <c r="O293" s="135">
        <v>2</v>
      </c>
      <c r="P293" s="131">
        <f t="shared" si="26"/>
        <v>3</v>
      </c>
      <c r="Q293" s="56">
        <v>3</v>
      </c>
      <c r="R293" s="59">
        <v>3</v>
      </c>
      <c r="S293" s="132">
        <f t="shared" si="29"/>
        <v>3</v>
      </c>
      <c r="T293" s="79">
        <v>3</v>
      </c>
      <c r="U293" s="80">
        <v>1</v>
      </c>
      <c r="V293" s="86">
        <v>3</v>
      </c>
      <c r="W293" s="125">
        <f t="shared" si="27"/>
        <v>34</v>
      </c>
      <c r="X293" s="126">
        <f t="shared" si="28"/>
        <v>17</v>
      </c>
      <c r="Y293" s="126"/>
      <c r="Z293" s="136" t="s">
        <v>729</v>
      </c>
      <c r="AA293" s="9" t="s">
        <v>676</v>
      </c>
      <c r="AC293" s="16" t="s">
        <v>713</v>
      </c>
      <c r="AD293" s="127">
        <v>2</v>
      </c>
      <c r="AE293" s="9" t="s">
        <v>727</v>
      </c>
      <c r="AF293" s="10" t="s">
        <v>712</v>
      </c>
    </row>
    <row r="294" spans="1:32" s="110" customFormat="1" ht="27.75" thickBot="1" x14ac:dyDescent="0.3">
      <c r="A294" s="13" t="s">
        <v>311</v>
      </c>
      <c r="B294" s="14" t="s">
        <v>310</v>
      </c>
      <c r="C294" s="60">
        <f t="shared" si="24"/>
        <v>3</v>
      </c>
      <c r="D294" s="46">
        <v>1</v>
      </c>
      <c r="E294" s="30">
        <v>3</v>
      </c>
      <c r="F294" s="30">
        <v>0</v>
      </c>
      <c r="G294" s="30">
        <v>3</v>
      </c>
      <c r="H294" s="30">
        <v>0</v>
      </c>
      <c r="I294" s="31">
        <v>3</v>
      </c>
      <c r="J294" s="30">
        <v>3</v>
      </c>
      <c r="K294" s="50">
        <v>3</v>
      </c>
      <c r="L294" s="61">
        <f t="shared" si="25"/>
        <v>1</v>
      </c>
      <c r="M294" s="133">
        <v>0</v>
      </c>
      <c r="N294" s="134">
        <v>1</v>
      </c>
      <c r="O294" s="135">
        <v>1</v>
      </c>
      <c r="P294" s="131">
        <f t="shared" si="26"/>
        <v>3</v>
      </c>
      <c r="Q294" s="56">
        <v>3</v>
      </c>
      <c r="R294" s="59">
        <v>3</v>
      </c>
      <c r="S294" s="132">
        <f t="shared" si="29"/>
        <v>1</v>
      </c>
      <c r="T294" s="79">
        <v>1</v>
      </c>
      <c r="U294" s="80">
        <v>1</v>
      </c>
      <c r="V294" s="86">
        <v>0</v>
      </c>
      <c r="W294" s="125">
        <f t="shared" si="27"/>
        <v>26</v>
      </c>
      <c r="X294" s="126">
        <f t="shared" si="28"/>
        <v>16</v>
      </c>
      <c r="Y294" s="126"/>
      <c r="Z294" s="136" t="s">
        <v>100</v>
      </c>
      <c r="AA294" s="12" t="s">
        <v>310</v>
      </c>
      <c r="AC294" s="16" t="s">
        <v>213</v>
      </c>
      <c r="AD294" s="127">
        <v>3</v>
      </c>
      <c r="AE294" s="9" t="s">
        <v>386</v>
      </c>
      <c r="AF294" s="10" t="s">
        <v>344</v>
      </c>
    </row>
    <row r="295" spans="1:32" s="110" customFormat="1" ht="41.25" thickBot="1" x14ac:dyDescent="0.3">
      <c r="A295" s="10" t="s">
        <v>713</v>
      </c>
      <c r="B295" s="11" t="s">
        <v>726</v>
      </c>
      <c r="C295" s="60">
        <f t="shared" si="24"/>
        <v>3</v>
      </c>
      <c r="D295" s="46">
        <v>2</v>
      </c>
      <c r="E295" s="30">
        <v>1</v>
      </c>
      <c r="F295" s="30">
        <v>2</v>
      </c>
      <c r="G295" s="30">
        <v>1</v>
      </c>
      <c r="H295" s="30">
        <v>1</v>
      </c>
      <c r="I295" s="31">
        <v>1</v>
      </c>
      <c r="J295" s="30">
        <v>3</v>
      </c>
      <c r="K295" s="50">
        <v>3</v>
      </c>
      <c r="L295" s="61">
        <f t="shared" si="25"/>
        <v>1</v>
      </c>
      <c r="M295" s="133">
        <v>0</v>
      </c>
      <c r="N295" s="134">
        <v>1</v>
      </c>
      <c r="O295" s="135">
        <v>2</v>
      </c>
      <c r="P295" s="131">
        <f t="shared" si="26"/>
        <v>3</v>
      </c>
      <c r="Q295" s="56">
        <v>3</v>
      </c>
      <c r="R295" s="59">
        <v>3</v>
      </c>
      <c r="S295" s="132">
        <f t="shared" si="29"/>
        <v>1</v>
      </c>
      <c r="T295" s="79">
        <v>1</v>
      </c>
      <c r="U295" s="80">
        <v>1</v>
      </c>
      <c r="V295" s="86">
        <v>0</v>
      </c>
      <c r="W295" s="125">
        <f t="shared" si="27"/>
        <v>25</v>
      </c>
      <c r="X295" s="126">
        <f t="shared" si="28"/>
        <v>14</v>
      </c>
      <c r="Y295" s="137"/>
      <c r="Z295" s="149" t="s">
        <v>730</v>
      </c>
      <c r="AA295" s="9" t="s">
        <v>726</v>
      </c>
      <c r="AC295" s="16" t="s">
        <v>709</v>
      </c>
      <c r="AD295" s="127">
        <v>2</v>
      </c>
      <c r="AE295" s="9" t="s">
        <v>109</v>
      </c>
      <c r="AF295" s="10" t="s">
        <v>90</v>
      </c>
    </row>
    <row r="296" spans="1:32" s="110" customFormat="1" ht="67.5" x14ac:dyDescent="0.25">
      <c r="A296" s="10" t="s">
        <v>213</v>
      </c>
      <c r="B296" s="11" t="s">
        <v>212</v>
      </c>
      <c r="C296" s="60">
        <f t="shared" si="24"/>
        <v>2</v>
      </c>
      <c r="D296" s="46">
        <v>1</v>
      </c>
      <c r="E296" s="30">
        <v>0</v>
      </c>
      <c r="F296" s="30">
        <v>0</v>
      </c>
      <c r="G296" s="30">
        <v>0</v>
      </c>
      <c r="H296" s="30">
        <v>0</v>
      </c>
      <c r="I296" s="31">
        <v>1</v>
      </c>
      <c r="J296" s="30">
        <v>1</v>
      </c>
      <c r="K296" s="50">
        <v>2</v>
      </c>
      <c r="L296" s="61">
        <f t="shared" si="25"/>
        <v>1</v>
      </c>
      <c r="M296" s="133">
        <v>0</v>
      </c>
      <c r="N296" s="134">
        <v>1</v>
      </c>
      <c r="O296" s="135">
        <v>3</v>
      </c>
      <c r="P296" s="131">
        <f t="shared" si="26"/>
        <v>1</v>
      </c>
      <c r="Q296" s="56">
        <v>1</v>
      </c>
      <c r="R296" s="59">
        <v>1</v>
      </c>
      <c r="S296" s="132">
        <f t="shared" si="29"/>
        <v>2</v>
      </c>
      <c r="T296" s="79">
        <v>1</v>
      </c>
      <c r="U296" s="80">
        <v>2</v>
      </c>
      <c r="V296" s="86">
        <v>2</v>
      </c>
      <c r="W296" s="125">
        <f t="shared" si="27"/>
        <v>16</v>
      </c>
      <c r="X296" s="126">
        <f t="shared" si="28"/>
        <v>5</v>
      </c>
      <c r="Y296" s="126"/>
      <c r="Z296" s="150" t="s">
        <v>731</v>
      </c>
      <c r="AA296" s="9" t="s">
        <v>212</v>
      </c>
      <c r="AC296" s="16" t="s">
        <v>716</v>
      </c>
      <c r="AD296" s="127">
        <v>1</v>
      </c>
      <c r="AE296" s="12" t="s">
        <v>175</v>
      </c>
      <c r="AF296" s="13" t="s">
        <v>159</v>
      </c>
    </row>
    <row r="297" spans="1:32" s="110" customFormat="1" ht="41.25" thickBot="1" x14ac:dyDescent="0.3">
      <c r="A297" s="10" t="s">
        <v>709</v>
      </c>
      <c r="B297" s="11" t="s">
        <v>708</v>
      </c>
      <c r="C297" s="60">
        <f t="shared" si="24"/>
        <v>2</v>
      </c>
      <c r="D297" s="46">
        <v>1</v>
      </c>
      <c r="E297" s="30">
        <v>1</v>
      </c>
      <c r="F297" s="30">
        <v>1</v>
      </c>
      <c r="G297" s="30">
        <v>1</v>
      </c>
      <c r="H297" s="30">
        <v>1</v>
      </c>
      <c r="I297" s="31">
        <v>2</v>
      </c>
      <c r="J297" s="30">
        <v>2</v>
      </c>
      <c r="K297" s="50">
        <v>2</v>
      </c>
      <c r="L297" s="61">
        <f t="shared" si="25"/>
        <v>1</v>
      </c>
      <c r="M297" s="133">
        <v>0</v>
      </c>
      <c r="N297" s="134">
        <v>1</v>
      </c>
      <c r="O297" s="135">
        <v>2</v>
      </c>
      <c r="P297" s="131">
        <f t="shared" si="26"/>
        <v>1</v>
      </c>
      <c r="Q297" s="56">
        <v>1</v>
      </c>
      <c r="R297" s="59">
        <v>1</v>
      </c>
      <c r="S297" s="132">
        <f t="shared" si="29"/>
        <v>1</v>
      </c>
      <c r="T297" s="79">
        <v>1</v>
      </c>
      <c r="U297" s="80">
        <v>1</v>
      </c>
      <c r="V297" s="86">
        <v>0</v>
      </c>
      <c r="W297" s="125">
        <f t="shared" si="27"/>
        <v>18</v>
      </c>
      <c r="X297" s="126">
        <f t="shared" si="28"/>
        <v>11</v>
      </c>
      <c r="Y297" s="126"/>
      <c r="Z297" s="136" t="s">
        <v>732</v>
      </c>
      <c r="AA297" s="9" t="s">
        <v>708</v>
      </c>
      <c r="AC297" s="16" t="s">
        <v>644</v>
      </c>
      <c r="AD297" s="127">
        <v>2</v>
      </c>
      <c r="AE297" s="9" t="s">
        <v>557</v>
      </c>
      <c r="AF297" s="10" t="s">
        <v>534</v>
      </c>
    </row>
    <row r="298" spans="1:32" s="110" customFormat="1" ht="27.75" thickBot="1" x14ac:dyDescent="0.3">
      <c r="A298" s="10" t="s">
        <v>716</v>
      </c>
      <c r="B298" s="11" t="s">
        <v>728</v>
      </c>
      <c r="C298" s="60">
        <f t="shared" si="24"/>
        <v>3</v>
      </c>
      <c r="D298" s="46">
        <v>1</v>
      </c>
      <c r="E298" s="30">
        <v>2</v>
      </c>
      <c r="F298" s="30">
        <v>3</v>
      </c>
      <c r="G298" s="30">
        <v>2</v>
      </c>
      <c r="H298" s="30">
        <v>1</v>
      </c>
      <c r="I298" s="31">
        <v>1</v>
      </c>
      <c r="J298" s="30">
        <v>2</v>
      </c>
      <c r="K298" s="50">
        <v>3</v>
      </c>
      <c r="L298" s="61">
        <f t="shared" si="25"/>
        <v>1</v>
      </c>
      <c r="M298" s="133">
        <v>0</v>
      </c>
      <c r="N298" s="134">
        <v>1</v>
      </c>
      <c r="O298" s="135">
        <v>1</v>
      </c>
      <c r="P298" s="131">
        <f t="shared" si="26"/>
        <v>3</v>
      </c>
      <c r="Q298" s="56">
        <v>3</v>
      </c>
      <c r="R298" s="59">
        <v>2</v>
      </c>
      <c r="S298" s="132">
        <f t="shared" si="29"/>
        <v>1</v>
      </c>
      <c r="T298" s="79">
        <v>1</v>
      </c>
      <c r="U298" s="80">
        <v>1</v>
      </c>
      <c r="V298" s="86">
        <v>0</v>
      </c>
      <c r="W298" s="125">
        <f t="shared" si="27"/>
        <v>24</v>
      </c>
      <c r="X298" s="126">
        <f t="shared" si="28"/>
        <v>15</v>
      </c>
      <c r="Y298" s="126"/>
      <c r="Z298" s="136" t="s">
        <v>733</v>
      </c>
      <c r="AA298" s="9" t="s">
        <v>728</v>
      </c>
      <c r="AC298" s="120"/>
      <c r="AD298" s="121"/>
      <c r="AE298" s="12" t="s">
        <v>271</v>
      </c>
      <c r="AF298" s="13" t="s">
        <v>245</v>
      </c>
    </row>
    <row r="299" spans="1:32" s="110" customFormat="1" ht="27" x14ac:dyDescent="0.25">
      <c r="A299" s="10" t="s">
        <v>644</v>
      </c>
      <c r="B299" s="11" t="s">
        <v>643</v>
      </c>
      <c r="C299" s="60">
        <f t="shared" si="24"/>
        <v>3</v>
      </c>
      <c r="D299" s="46">
        <v>1.846153846</v>
      </c>
      <c r="E299" s="30">
        <v>2</v>
      </c>
      <c r="F299" s="30">
        <v>1</v>
      </c>
      <c r="G299" s="30">
        <v>1</v>
      </c>
      <c r="H299" s="30">
        <v>1</v>
      </c>
      <c r="I299" s="30">
        <v>2</v>
      </c>
      <c r="J299" s="30">
        <v>2.538461538</v>
      </c>
      <c r="K299" s="50">
        <v>3</v>
      </c>
      <c r="L299" s="61">
        <f t="shared" si="25"/>
        <v>2</v>
      </c>
      <c r="M299" s="133">
        <v>2</v>
      </c>
      <c r="N299" s="134">
        <v>2</v>
      </c>
      <c r="O299" s="135">
        <v>2</v>
      </c>
      <c r="P299" s="131">
        <f t="shared" si="26"/>
        <v>2</v>
      </c>
      <c r="Q299" s="56">
        <v>2</v>
      </c>
      <c r="R299" s="59">
        <v>2</v>
      </c>
      <c r="S299" s="132">
        <f t="shared" si="29"/>
        <v>2</v>
      </c>
      <c r="T299" s="79">
        <v>2</v>
      </c>
      <c r="U299" s="80">
        <v>1</v>
      </c>
      <c r="V299" s="86">
        <v>0</v>
      </c>
      <c r="W299" s="125">
        <f t="shared" si="27"/>
        <v>27.384615384</v>
      </c>
      <c r="X299" s="126">
        <f t="shared" si="28"/>
        <v>14.384615384</v>
      </c>
      <c r="Y299" s="126"/>
      <c r="Z299" s="136" t="s">
        <v>270</v>
      </c>
      <c r="AA299" s="9" t="s">
        <v>643</v>
      </c>
      <c r="AC299" s="83" t="s">
        <v>389</v>
      </c>
      <c r="AD299" s="144">
        <v>1</v>
      </c>
      <c r="AE299" s="9" t="s">
        <v>665</v>
      </c>
      <c r="AF299" s="10" t="s">
        <v>627</v>
      </c>
    </row>
    <row r="300" spans="1:32" s="110" customFormat="1" ht="40.5" x14ac:dyDescent="0.25">
      <c r="A300" s="37" t="s">
        <v>607</v>
      </c>
      <c r="B300" s="38" t="s">
        <v>606</v>
      </c>
      <c r="C300" s="39"/>
      <c r="D300" s="40"/>
      <c r="E300" s="40"/>
      <c r="F300" s="40"/>
      <c r="G300" s="40"/>
      <c r="H300" s="40"/>
      <c r="I300" s="40"/>
      <c r="J300" s="40"/>
      <c r="K300" s="40"/>
      <c r="L300" s="41"/>
      <c r="M300" s="122"/>
      <c r="N300" s="122"/>
      <c r="O300" s="122"/>
      <c r="P300" s="123"/>
      <c r="Q300" s="42"/>
      <c r="R300" s="42"/>
      <c r="S300" s="39"/>
      <c r="T300" s="43"/>
      <c r="U300" s="43"/>
      <c r="V300" s="73"/>
      <c r="W300" s="124"/>
      <c r="X300" s="125">
        <f t="shared" si="28"/>
        <v>0</v>
      </c>
      <c r="Y300" s="126"/>
      <c r="Z300" s="16" t="s">
        <v>734</v>
      </c>
      <c r="AA300" s="8"/>
      <c r="AC300" s="16" t="s">
        <v>325</v>
      </c>
      <c r="AD300" s="127">
        <v>1</v>
      </c>
      <c r="AE300" s="9" t="s">
        <v>672</v>
      </c>
      <c r="AF300" s="10" t="s">
        <v>631</v>
      </c>
    </row>
    <row r="301" spans="1:32" s="110" customFormat="1" ht="27" x14ac:dyDescent="0.25">
      <c r="A301" s="10" t="s">
        <v>389</v>
      </c>
      <c r="B301" s="11" t="s">
        <v>388</v>
      </c>
      <c r="C301" s="60">
        <f t="shared" si="24"/>
        <v>1</v>
      </c>
      <c r="D301" s="46">
        <v>1</v>
      </c>
      <c r="E301" s="31">
        <v>0</v>
      </c>
      <c r="F301" s="31">
        <v>0</v>
      </c>
      <c r="G301" s="31">
        <v>0</v>
      </c>
      <c r="H301" s="31">
        <v>0</v>
      </c>
      <c r="I301" s="31">
        <v>0</v>
      </c>
      <c r="J301" s="30">
        <v>0</v>
      </c>
      <c r="K301" s="51">
        <v>1</v>
      </c>
      <c r="L301" s="61">
        <f t="shared" si="25"/>
        <v>1</v>
      </c>
      <c r="M301" s="133">
        <v>1</v>
      </c>
      <c r="N301" s="134">
        <v>1</v>
      </c>
      <c r="O301" s="135">
        <v>1</v>
      </c>
      <c r="P301" s="131">
        <f t="shared" si="26"/>
        <v>2</v>
      </c>
      <c r="Q301" s="56">
        <v>2</v>
      </c>
      <c r="R301" s="59">
        <v>1</v>
      </c>
      <c r="S301" s="132">
        <f t="shared" si="29"/>
        <v>3</v>
      </c>
      <c r="T301" s="79">
        <v>1</v>
      </c>
      <c r="U301" s="80">
        <v>3</v>
      </c>
      <c r="V301" s="86">
        <v>0</v>
      </c>
      <c r="W301" s="125">
        <f t="shared" si="27"/>
        <v>12</v>
      </c>
      <c r="X301" s="126">
        <f t="shared" si="28"/>
        <v>2</v>
      </c>
      <c r="Y301" s="126"/>
      <c r="Z301" s="136" t="s">
        <v>266</v>
      </c>
      <c r="AA301" s="9" t="s">
        <v>388</v>
      </c>
      <c r="AC301" s="16" t="s">
        <v>328</v>
      </c>
      <c r="AD301" s="127">
        <v>1</v>
      </c>
      <c r="AE301" s="12" t="s">
        <v>710</v>
      </c>
      <c r="AF301" s="13" t="s">
        <v>681</v>
      </c>
    </row>
    <row r="302" spans="1:32" s="110" customFormat="1" ht="27" x14ac:dyDescent="0.25">
      <c r="A302" s="10" t="s">
        <v>325</v>
      </c>
      <c r="B302" s="11" t="s">
        <v>324</v>
      </c>
      <c r="C302" s="60">
        <f t="shared" si="24"/>
        <v>1</v>
      </c>
      <c r="D302" s="46">
        <v>0</v>
      </c>
      <c r="E302" s="31">
        <v>0</v>
      </c>
      <c r="F302" s="31">
        <v>0</v>
      </c>
      <c r="G302" s="31">
        <v>0</v>
      </c>
      <c r="H302" s="31">
        <v>0</v>
      </c>
      <c r="I302" s="31">
        <v>0</v>
      </c>
      <c r="J302" s="30">
        <v>0</v>
      </c>
      <c r="K302" s="51">
        <v>1</v>
      </c>
      <c r="L302" s="61">
        <f t="shared" si="25"/>
        <v>1</v>
      </c>
      <c r="M302" s="133">
        <v>1</v>
      </c>
      <c r="N302" s="134">
        <v>1</v>
      </c>
      <c r="O302" s="135">
        <v>1</v>
      </c>
      <c r="P302" s="131">
        <f t="shared" si="26"/>
        <v>1</v>
      </c>
      <c r="Q302" s="56">
        <v>1</v>
      </c>
      <c r="R302" s="59">
        <v>1</v>
      </c>
      <c r="S302" s="132">
        <f t="shared" si="29"/>
        <v>1</v>
      </c>
      <c r="T302" s="79">
        <v>1</v>
      </c>
      <c r="U302" s="80">
        <v>1</v>
      </c>
      <c r="V302" s="86">
        <v>0</v>
      </c>
      <c r="W302" s="125">
        <f t="shared" si="27"/>
        <v>8</v>
      </c>
      <c r="X302" s="126">
        <f t="shared" si="28"/>
        <v>1</v>
      </c>
      <c r="Y302" s="126"/>
      <c r="Z302" s="136" t="s">
        <v>671</v>
      </c>
      <c r="AA302" s="9" t="s">
        <v>324</v>
      </c>
      <c r="AC302" s="16" t="s">
        <v>385</v>
      </c>
      <c r="AD302" s="127">
        <v>1</v>
      </c>
      <c r="AE302" s="8" t="s">
        <v>685</v>
      </c>
      <c r="AF302" s="1" t="s">
        <v>684</v>
      </c>
    </row>
    <row r="303" spans="1:32" s="110" customFormat="1" x14ac:dyDescent="0.25">
      <c r="A303" s="10" t="s">
        <v>328</v>
      </c>
      <c r="B303" s="11" t="s">
        <v>327</v>
      </c>
      <c r="C303" s="60">
        <f t="shared" si="24"/>
        <v>1</v>
      </c>
      <c r="D303" s="46">
        <v>0</v>
      </c>
      <c r="E303" s="31">
        <v>0</v>
      </c>
      <c r="F303" s="31">
        <v>0</v>
      </c>
      <c r="G303" s="31">
        <v>0</v>
      </c>
      <c r="H303" s="31">
        <v>0</v>
      </c>
      <c r="I303" s="31">
        <v>0</v>
      </c>
      <c r="J303" s="30">
        <v>0</v>
      </c>
      <c r="K303" s="51">
        <v>1</v>
      </c>
      <c r="L303" s="61">
        <f t="shared" si="25"/>
        <v>1</v>
      </c>
      <c r="M303" s="133">
        <v>1</v>
      </c>
      <c r="N303" s="134">
        <v>1</v>
      </c>
      <c r="O303" s="135">
        <v>1</v>
      </c>
      <c r="P303" s="131">
        <f t="shared" si="26"/>
        <v>1</v>
      </c>
      <c r="Q303" s="56">
        <v>1</v>
      </c>
      <c r="R303" s="59">
        <v>1</v>
      </c>
      <c r="S303" s="132">
        <f t="shared" si="29"/>
        <v>1</v>
      </c>
      <c r="T303" s="79">
        <v>1</v>
      </c>
      <c r="U303" s="80">
        <v>1</v>
      </c>
      <c r="V303" s="86">
        <v>0</v>
      </c>
      <c r="W303" s="125">
        <f t="shared" si="27"/>
        <v>8</v>
      </c>
      <c r="X303" s="126">
        <f t="shared" si="28"/>
        <v>1</v>
      </c>
      <c r="Y303" s="126"/>
      <c r="Z303" s="136" t="s">
        <v>252</v>
      </c>
      <c r="AA303" s="9" t="s">
        <v>327</v>
      </c>
      <c r="AC303" s="16" t="s">
        <v>483</v>
      </c>
      <c r="AD303" s="127">
        <v>1</v>
      </c>
      <c r="AE303" s="9" t="s">
        <v>704</v>
      </c>
      <c r="AF303" s="10" t="s">
        <v>674</v>
      </c>
    </row>
    <row r="304" spans="1:32" s="110" customFormat="1" x14ac:dyDescent="0.25">
      <c r="A304" s="10" t="s">
        <v>385</v>
      </c>
      <c r="B304" s="11" t="s">
        <v>384</v>
      </c>
      <c r="C304" s="60">
        <f t="shared" si="24"/>
        <v>2</v>
      </c>
      <c r="D304" s="46">
        <v>2</v>
      </c>
      <c r="E304" s="31">
        <v>0</v>
      </c>
      <c r="F304" s="31">
        <v>0</v>
      </c>
      <c r="G304" s="31">
        <v>0</v>
      </c>
      <c r="H304" s="31">
        <v>0</v>
      </c>
      <c r="I304" s="31">
        <v>0</v>
      </c>
      <c r="J304" s="30">
        <v>0</v>
      </c>
      <c r="K304" s="51">
        <v>1</v>
      </c>
      <c r="L304" s="61">
        <f t="shared" si="25"/>
        <v>3</v>
      </c>
      <c r="M304" s="133">
        <v>3</v>
      </c>
      <c r="N304" s="134">
        <v>1</v>
      </c>
      <c r="O304" s="135">
        <v>1</v>
      </c>
      <c r="P304" s="131">
        <f t="shared" si="26"/>
        <v>1</v>
      </c>
      <c r="Q304" s="56">
        <v>1</v>
      </c>
      <c r="R304" s="59">
        <v>1</v>
      </c>
      <c r="S304" s="132">
        <f t="shared" si="29"/>
        <v>3</v>
      </c>
      <c r="T304" s="79">
        <v>1</v>
      </c>
      <c r="U304" s="80">
        <v>3</v>
      </c>
      <c r="V304" s="86">
        <v>0</v>
      </c>
      <c r="W304" s="125">
        <f t="shared" si="27"/>
        <v>14</v>
      </c>
      <c r="X304" s="126">
        <f t="shared" si="28"/>
        <v>3</v>
      </c>
      <c r="Y304" s="126"/>
      <c r="Z304" s="16" t="s">
        <v>646</v>
      </c>
      <c r="AA304" s="9" t="s">
        <v>384</v>
      </c>
      <c r="AC304" s="16" t="s">
        <v>224</v>
      </c>
      <c r="AD304" s="127">
        <v>1</v>
      </c>
      <c r="AE304" s="8" t="s">
        <v>464</v>
      </c>
      <c r="AF304" s="1" t="s">
        <v>463</v>
      </c>
    </row>
    <row r="305" spans="1:32" s="110" customFormat="1" ht="40.5" x14ac:dyDescent="0.25">
      <c r="A305" s="10" t="s">
        <v>483</v>
      </c>
      <c r="B305" s="11" t="s">
        <v>482</v>
      </c>
      <c r="C305" s="60">
        <f t="shared" si="24"/>
        <v>2</v>
      </c>
      <c r="D305" s="46">
        <v>2</v>
      </c>
      <c r="E305" s="31">
        <v>0</v>
      </c>
      <c r="F305" s="31">
        <v>1</v>
      </c>
      <c r="G305" s="31">
        <v>0</v>
      </c>
      <c r="H305" s="31">
        <v>0</v>
      </c>
      <c r="I305" s="31">
        <v>1</v>
      </c>
      <c r="J305" s="30">
        <v>0</v>
      </c>
      <c r="K305" s="51">
        <v>2</v>
      </c>
      <c r="L305" s="61">
        <f t="shared" si="25"/>
        <v>1</v>
      </c>
      <c r="M305" s="133">
        <v>1</v>
      </c>
      <c r="N305" s="134">
        <v>1</v>
      </c>
      <c r="O305" s="135">
        <v>1</v>
      </c>
      <c r="P305" s="131">
        <f t="shared" si="26"/>
        <v>2</v>
      </c>
      <c r="Q305" s="56">
        <v>2</v>
      </c>
      <c r="R305" s="59">
        <v>1</v>
      </c>
      <c r="S305" s="132">
        <f t="shared" si="29"/>
        <v>1</v>
      </c>
      <c r="T305" s="79">
        <v>1</v>
      </c>
      <c r="U305" s="80">
        <v>1</v>
      </c>
      <c r="V305" s="86">
        <v>0</v>
      </c>
      <c r="W305" s="125">
        <f t="shared" si="27"/>
        <v>14</v>
      </c>
      <c r="X305" s="126">
        <f t="shared" si="28"/>
        <v>6</v>
      </c>
      <c r="Y305" s="126"/>
      <c r="Z305" s="16"/>
      <c r="AA305" s="9" t="s">
        <v>482</v>
      </c>
      <c r="AC305" s="16" t="s">
        <v>723</v>
      </c>
      <c r="AD305" s="127">
        <v>1</v>
      </c>
      <c r="AE305" s="9" t="s">
        <v>700</v>
      </c>
      <c r="AF305" s="10" t="s">
        <v>669</v>
      </c>
    </row>
    <row r="306" spans="1:32" s="110" customFormat="1" ht="40.5" x14ac:dyDescent="0.25">
      <c r="A306" s="10" t="s">
        <v>224</v>
      </c>
      <c r="B306" s="11" t="s">
        <v>223</v>
      </c>
      <c r="C306" s="60">
        <f t="shared" si="24"/>
        <v>2</v>
      </c>
      <c r="D306" s="46">
        <v>2</v>
      </c>
      <c r="E306" s="31">
        <v>0</v>
      </c>
      <c r="F306" s="31">
        <v>0</v>
      </c>
      <c r="G306" s="31">
        <v>0</v>
      </c>
      <c r="H306" s="31">
        <v>0</v>
      </c>
      <c r="I306" s="31">
        <v>0</v>
      </c>
      <c r="J306" s="30">
        <v>0</v>
      </c>
      <c r="K306" s="51">
        <v>2</v>
      </c>
      <c r="L306" s="61">
        <f t="shared" si="25"/>
        <v>3</v>
      </c>
      <c r="M306" s="133">
        <v>3</v>
      </c>
      <c r="N306" s="134">
        <v>1</v>
      </c>
      <c r="O306" s="135">
        <v>1</v>
      </c>
      <c r="P306" s="131">
        <f t="shared" si="26"/>
        <v>1</v>
      </c>
      <c r="Q306" s="56">
        <v>1</v>
      </c>
      <c r="R306" s="59">
        <v>1</v>
      </c>
      <c r="S306" s="132">
        <f t="shared" si="29"/>
        <v>1</v>
      </c>
      <c r="T306" s="79">
        <v>1</v>
      </c>
      <c r="U306" s="80">
        <v>1</v>
      </c>
      <c r="V306" s="86">
        <v>0</v>
      </c>
      <c r="W306" s="125">
        <f t="shared" si="27"/>
        <v>13</v>
      </c>
      <c r="X306" s="126">
        <f t="shared" si="28"/>
        <v>4</v>
      </c>
      <c r="Y306" s="155"/>
      <c r="AA306" s="9" t="s">
        <v>223</v>
      </c>
      <c r="AC306" s="16" t="s">
        <v>636</v>
      </c>
      <c r="AD306" s="127">
        <v>1</v>
      </c>
      <c r="AE306" s="9" t="s">
        <v>722</v>
      </c>
      <c r="AF306" s="10" t="s">
        <v>702</v>
      </c>
    </row>
    <row r="307" spans="1:32" s="110" customFormat="1" x14ac:dyDescent="0.25">
      <c r="A307" s="10" t="s">
        <v>723</v>
      </c>
      <c r="B307" s="11" t="s">
        <v>735</v>
      </c>
      <c r="C307" s="60">
        <f t="shared" si="24"/>
        <v>2</v>
      </c>
      <c r="D307" s="46">
        <v>2</v>
      </c>
      <c r="E307" s="31">
        <v>0</v>
      </c>
      <c r="F307" s="31">
        <v>0</v>
      </c>
      <c r="G307" s="31">
        <v>0</v>
      </c>
      <c r="H307" s="31">
        <v>0</v>
      </c>
      <c r="I307" s="31">
        <v>0</v>
      </c>
      <c r="J307" s="30">
        <v>0</v>
      </c>
      <c r="K307" s="51">
        <v>1</v>
      </c>
      <c r="L307" s="61">
        <f t="shared" si="25"/>
        <v>1</v>
      </c>
      <c r="M307" s="133">
        <v>1</v>
      </c>
      <c r="N307" s="134">
        <v>1</v>
      </c>
      <c r="O307" s="135">
        <v>1</v>
      </c>
      <c r="P307" s="131">
        <f t="shared" si="26"/>
        <v>1</v>
      </c>
      <c r="Q307" s="56">
        <v>1</v>
      </c>
      <c r="R307" s="59">
        <v>1</v>
      </c>
      <c r="S307" s="132">
        <f t="shared" si="29"/>
        <v>3</v>
      </c>
      <c r="T307" s="79">
        <v>1</v>
      </c>
      <c r="U307" s="80">
        <v>3</v>
      </c>
      <c r="V307" s="86">
        <v>0</v>
      </c>
      <c r="W307" s="125">
        <f t="shared" si="27"/>
        <v>12</v>
      </c>
      <c r="X307" s="126">
        <f t="shared" si="28"/>
        <v>3</v>
      </c>
      <c r="Y307" s="155"/>
      <c r="AA307" s="9" t="s">
        <v>735</v>
      </c>
      <c r="AC307" s="16" t="s">
        <v>641</v>
      </c>
      <c r="AD307" s="127">
        <v>1</v>
      </c>
      <c r="AE307" s="9" t="s">
        <v>721</v>
      </c>
      <c r="AF307" s="10" t="s">
        <v>699</v>
      </c>
    </row>
    <row r="308" spans="1:32" s="110" customFormat="1" ht="27" x14ac:dyDescent="0.25">
      <c r="A308" s="10" t="s">
        <v>636</v>
      </c>
      <c r="B308" s="11" t="s">
        <v>635</v>
      </c>
      <c r="C308" s="60">
        <f t="shared" si="24"/>
        <v>1</v>
      </c>
      <c r="D308" s="46">
        <v>1</v>
      </c>
      <c r="E308" s="31">
        <v>0</v>
      </c>
      <c r="F308" s="31">
        <v>0</v>
      </c>
      <c r="G308" s="31">
        <v>0</v>
      </c>
      <c r="H308" s="31">
        <v>0</v>
      </c>
      <c r="I308" s="31">
        <v>0</v>
      </c>
      <c r="J308" s="30">
        <v>0</v>
      </c>
      <c r="K308" s="51">
        <v>1</v>
      </c>
      <c r="L308" s="61">
        <f t="shared" si="25"/>
        <v>1</v>
      </c>
      <c r="M308" s="133">
        <v>1</v>
      </c>
      <c r="N308" s="134">
        <v>1</v>
      </c>
      <c r="O308" s="135">
        <v>1</v>
      </c>
      <c r="P308" s="131">
        <f t="shared" si="26"/>
        <v>1</v>
      </c>
      <c r="Q308" s="56">
        <v>1</v>
      </c>
      <c r="R308" s="59">
        <v>1</v>
      </c>
      <c r="S308" s="132">
        <f t="shared" si="29"/>
        <v>3</v>
      </c>
      <c r="T308" s="79">
        <v>1</v>
      </c>
      <c r="U308" s="80">
        <v>3</v>
      </c>
      <c r="V308" s="86">
        <v>0</v>
      </c>
      <c r="W308" s="125">
        <f t="shared" si="27"/>
        <v>11</v>
      </c>
      <c r="X308" s="126">
        <f t="shared" si="28"/>
        <v>2</v>
      </c>
      <c r="Y308" s="155"/>
      <c r="AA308" s="9" t="s">
        <v>635</v>
      </c>
      <c r="AC308" s="16" t="s">
        <v>689</v>
      </c>
      <c r="AD308" s="127">
        <v>1</v>
      </c>
      <c r="AE308" s="9" t="s">
        <v>724</v>
      </c>
      <c r="AF308" s="10" t="s">
        <v>705</v>
      </c>
    </row>
    <row r="309" spans="1:32" s="110" customFormat="1" x14ac:dyDescent="0.25">
      <c r="A309" s="10" t="s">
        <v>641</v>
      </c>
      <c r="B309" s="11" t="s">
        <v>640</v>
      </c>
      <c r="C309" s="60">
        <f t="shared" si="24"/>
        <v>1</v>
      </c>
      <c r="D309" s="46">
        <v>1</v>
      </c>
      <c r="E309" s="31">
        <v>0</v>
      </c>
      <c r="F309" s="31">
        <v>0</v>
      </c>
      <c r="G309" s="31">
        <v>0</v>
      </c>
      <c r="H309" s="31">
        <v>0</v>
      </c>
      <c r="I309" s="31">
        <v>0</v>
      </c>
      <c r="J309" s="30">
        <v>0</v>
      </c>
      <c r="K309" s="51">
        <v>1</v>
      </c>
      <c r="L309" s="61">
        <f t="shared" si="25"/>
        <v>1</v>
      </c>
      <c r="M309" s="133">
        <v>1</v>
      </c>
      <c r="N309" s="134">
        <v>1</v>
      </c>
      <c r="O309" s="135">
        <v>1</v>
      </c>
      <c r="P309" s="131">
        <f t="shared" si="26"/>
        <v>1</v>
      </c>
      <c r="Q309" s="56">
        <v>1</v>
      </c>
      <c r="R309" s="59">
        <v>1</v>
      </c>
      <c r="S309" s="132">
        <f t="shared" si="29"/>
        <v>1</v>
      </c>
      <c r="T309" s="79">
        <v>1</v>
      </c>
      <c r="U309" s="80">
        <v>1</v>
      </c>
      <c r="V309" s="86">
        <v>0</v>
      </c>
      <c r="W309" s="125">
        <f t="shared" si="27"/>
        <v>9</v>
      </c>
      <c r="X309" s="126">
        <f t="shared" si="28"/>
        <v>2</v>
      </c>
      <c r="Y309" s="155"/>
      <c r="AA309" s="9" t="s">
        <v>640</v>
      </c>
      <c r="AC309" s="16" t="s">
        <v>180</v>
      </c>
      <c r="AD309" s="127">
        <v>1</v>
      </c>
      <c r="AE309" s="12" t="s">
        <v>725</v>
      </c>
      <c r="AF309" s="13" t="s">
        <v>707</v>
      </c>
    </row>
    <row r="310" spans="1:32" s="110" customFormat="1" ht="40.5" x14ac:dyDescent="0.25">
      <c r="A310" s="10" t="s">
        <v>689</v>
      </c>
      <c r="B310" s="11" t="s">
        <v>688</v>
      </c>
      <c r="C310" s="60">
        <f t="shared" si="24"/>
        <v>1</v>
      </c>
      <c r="D310" s="46">
        <v>0</v>
      </c>
      <c r="E310" s="31">
        <v>0</v>
      </c>
      <c r="F310" s="31">
        <v>0</v>
      </c>
      <c r="G310" s="31">
        <v>0</v>
      </c>
      <c r="H310" s="31">
        <v>0</v>
      </c>
      <c r="I310" s="31">
        <v>0</v>
      </c>
      <c r="J310" s="30">
        <v>0</v>
      </c>
      <c r="K310" s="51">
        <v>1</v>
      </c>
      <c r="L310" s="61">
        <f t="shared" si="25"/>
        <v>1</v>
      </c>
      <c r="M310" s="133">
        <v>1</v>
      </c>
      <c r="N310" s="134">
        <v>1</v>
      </c>
      <c r="O310" s="135">
        <v>1</v>
      </c>
      <c r="P310" s="131">
        <f t="shared" si="26"/>
        <v>1</v>
      </c>
      <c r="Q310" s="56">
        <v>1</v>
      </c>
      <c r="R310" s="59">
        <v>1</v>
      </c>
      <c r="S310" s="132">
        <f t="shared" si="29"/>
        <v>1</v>
      </c>
      <c r="T310" s="79">
        <v>1</v>
      </c>
      <c r="U310" s="80">
        <v>1</v>
      </c>
      <c r="V310" s="86">
        <v>0</v>
      </c>
      <c r="W310" s="125">
        <f t="shared" si="27"/>
        <v>8</v>
      </c>
      <c r="X310" s="126">
        <f t="shared" si="28"/>
        <v>1</v>
      </c>
      <c r="Y310" s="155"/>
      <c r="AA310" s="9" t="s">
        <v>688</v>
      </c>
      <c r="AC310" s="16" t="s">
        <v>228</v>
      </c>
      <c r="AD310" s="127">
        <v>1</v>
      </c>
      <c r="AE310" s="8" t="s">
        <v>718</v>
      </c>
      <c r="AF310" s="1" t="s">
        <v>717</v>
      </c>
    </row>
    <row r="311" spans="1:32" s="110" customFormat="1" ht="27" x14ac:dyDescent="0.25">
      <c r="A311" s="10" t="s">
        <v>180</v>
      </c>
      <c r="B311" s="11" t="s">
        <v>179</v>
      </c>
      <c r="C311" s="60">
        <f t="shared" si="24"/>
        <v>2</v>
      </c>
      <c r="D311" s="46">
        <v>2</v>
      </c>
      <c r="E311" s="31">
        <v>1</v>
      </c>
      <c r="F311" s="31">
        <v>1</v>
      </c>
      <c r="G311" s="31">
        <v>1</v>
      </c>
      <c r="H311" s="31">
        <v>0</v>
      </c>
      <c r="I311" s="31">
        <v>1</v>
      </c>
      <c r="J311" s="30">
        <v>0</v>
      </c>
      <c r="K311" s="51">
        <v>2</v>
      </c>
      <c r="L311" s="61">
        <f t="shared" si="25"/>
        <v>1</v>
      </c>
      <c r="M311" s="133">
        <v>1</v>
      </c>
      <c r="N311" s="134">
        <v>1</v>
      </c>
      <c r="O311" s="135">
        <v>1</v>
      </c>
      <c r="P311" s="131">
        <f t="shared" si="26"/>
        <v>2</v>
      </c>
      <c r="Q311" s="56">
        <v>2</v>
      </c>
      <c r="R311" s="59">
        <v>1</v>
      </c>
      <c r="S311" s="132">
        <f t="shared" si="29"/>
        <v>1</v>
      </c>
      <c r="T311" s="79">
        <v>1</v>
      </c>
      <c r="U311" s="80">
        <v>1</v>
      </c>
      <c r="V311" s="86">
        <v>0</v>
      </c>
      <c r="W311" s="125">
        <f t="shared" si="27"/>
        <v>16</v>
      </c>
      <c r="X311" s="126">
        <f t="shared" si="28"/>
        <v>8</v>
      </c>
      <c r="Y311" s="155"/>
      <c r="AA311" s="9" t="s">
        <v>179</v>
      </c>
      <c r="AC311" s="16" t="s">
        <v>490</v>
      </c>
      <c r="AD311" s="127">
        <v>1</v>
      </c>
      <c r="AE311" s="9" t="s">
        <v>246</v>
      </c>
      <c r="AF311" s="10" t="s">
        <v>214</v>
      </c>
    </row>
    <row r="312" spans="1:32" s="110" customFormat="1" ht="40.5" x14ac:dyDescent="0.25">
      <c r="A312" s="10" t="s">
        <v>228</v>
      </c>
      <c r="B312" s="11" t="s">
        <v>227</v>
      </c>
      <c r="C312" s="60">
        <f t="shared" si="24"/>
        <v>1</v>
      </c>
      <c r="D312" s="46">
        <v>1</v>
      </c>
      <c r="E312" s="31">
        <v>0</v>
      </c>
      <c r="F312" s="31">
        <v>0</v>
      </c>
      <c r="G312" s="31">
        <v>0</v>
      </c>
      <c r="H312" s="31">
        <v>0</v>
      </c>
      <c r="I312" s="31">
        <v>0</v>
      </c>
      <c r="J312" s="30">
        <v>0</v>
      </c>
      <c r="K312" s="51">
        <v>1</v>
      </c>
      <c r="L312" s="61">
        <f t="shared" si="25"/>
        <v>1</v>
      </c>
      <c r="M312" s="133">
        <v>0</v>
      </c>
      <c r="N312" s="134">
        <v>1</v>
      </c>
      <c r="O312" s="135">
        <v>1</v>
      </c>
      <c r="P312" s="131">
        <f t="shared" si="26"/>
        <v>1</v>
      </c>
      <c r="Q312" s="56">
        <v>1</v>
      </c>
      <c r="R312" s="59">
        <v>1</v>
      </c>
      <c r="S312" s="132">
        <f t="shared" si="29"/>
        <v>3</v>
      </c>
      <c r="T312" s="79">
        <v>1</v>
      </c>
      <c r="U312" s="80">
        <v>3</v>
      </c>
      <c r="V312" s="86">
        <v>0</v>
      </c>
      <c r="W312" s="125">
        <f t="shared" si="27"/>
        <v>10</v>
      </c>
      <c r="X312" s="126">
        <f t="shared" si="28"/>
        <v>2</v>
      </c>
      <c r="Y312" s="155"/>
      <c r="AA312" s="9" t="s">
        <v>227</v>
      </c>
      <c r="AC312" s="136" t="s">
        <v>720</v>
      </c>
      <c r="AD312" s="127">
        <v>1</v>
      </c>
      <c r="AE312" s="12" t="s">
        <v>113</v>
      </c>
      <c r="AF312" s="13" t="s">
        <v>93</v>
      </c>
    </row>
    <row r="313" spans="1:32" s="110" customFormat="1" ht="15.75" thickBot="1" x14ac:dyDescent="0.3">
      <c r="A313" s="10" t="s">
        <v>490</v>
      </c>
      <c r="B313" s="11" t="s">
        <v>489</v>
      </c>
      <c r="C313" s="60">
        <f t="shared" si="24"/>
        <v>1</v>
      </c>
      <c r="D313" s="46">
        <v>0</v>
      </c>
      <c r="E313" s="31">
        <v>0</v>
      </c>
      <c r="F313" s="31">
        <v>0</v>
      </c>
      <c r="G313" s="31">
        <v>0</v>
      </c>
      <c r="H313" s="31">
        <v>0</v>
      </c>
      <c r="I313" s="31">
        <v>0</v>
      </c>
      <c r="J313" s="30">
        <v>0</v>
      </c>
      <c r="K313" s="51">
        <v>1</v>
      </c>
      <c r="L313" s="61">
        <f t="shared" si="25"/>
        <v>1</v>
      </c>
      <c r="M313" s="133">
        <v>0</v>
      </c>
      <c r="N313" s="134">
        <v>1</v>
      </c>
      <c r="O313" s="135">
        <v>1</v>
      </c>
      <c r="P313" s="131">
        <f t="shared" si="26"/>
        <v>1</v>
      </c>
      <c r="Q313" s="56">
        <v>1</v>
      </c>
      <c r="R313" s="59">
        <v>1</v>
      </c>
      <c r="S313" s="132">
        <f t="shared" si="29"/>
        <v>1</v>
      </c>
      <c r="T313" s="79">
        <v>1</v>
      </c>
      <c r="U313" s="80">
        <v>1</v>
      </c>
      <c r="V313" s="86">
        <v>0</v>
      </c>
      <c r="W313" s="125">
        <f t="shared" si="27"/>
        <v>7</v>
      </c>
      <c r="X313" s="126">
        <f t="shared" si="28"/>
        <v>1</v>
      </c>
      <c r="Y313" s="155"/>
      <c r="AA313" s="9" t="s">
        <v>489</v>
      </c>
      <c r="AC313" s="16" t="s">
        <v>648</v>
      </c>
      <c r="AD313" s="127"/>
      <c r="AE313" s="12" t="s">
        <v>736</v>
      </c>
      <c r="AF313" s="13" t="s">
        <v>729</v>
      </c>
    </row>
    <row r="314" spans="1:32" s="110" customFormat="1" ht="27.75" thickBot="1" x14ac:dyDescent="0.3">
      <c r="A314" s="13" t="s">
        <v>720</v>
      </c>
      <c r="B314" s="14" t="s">
        <v>719</v>
      </c>
      <c r="C314" s="60">
        <f t="shared" si="24"/>
        <v>1</v>
      </c>
      <c r="D314" s="46">
        <v>0</v>
      </c>
      <c r="E314" s="31">
        <v>0</v>
      </c>
      <c r="F314" s="31">
        <v>0</v>
      </c>
      <c r="G314" s="31">
        <v>0</v>
      </c>
      <c r="H314" s="31">
        <v>0</v>
      </c>
      <c r="I314" s="31">
        <v>1</v>
      </c>
      <c r="J314" s="30">
        <v>0</v>
      </c>
      <c r="K314" s="51">
        <v>1</v>
      </c>
      <c r="L314" s="61">
        <f t="shared" si="25"/>
        <v>1</v>
      </c>
      <c r="M314" s="133">
        <v>0</v>
      </c>
      <c r="N314" s="134">
        <v>1</v>
      </c>
      <c r="O314" s="135">
        <v>1</v>
      </c>
      <c r="P314" s="131">
        <f t="shared" si="26"/>
        <v>1</v>
      </c>
      <c r="Q314" s="56">
        <v>1</v>
      </c>
      <c r="R314" s="59">
        <v>1</v>
      </c>
      <c r="S314" s="132">
        <f t="shared" si="29"/>
        <v>1</v>
      </c>
      <c r="T314" s="79">
        <v>1</v>
      </c>
      <c r="U314" s="80">
        <v>1</v>
      </c>
      <c r="V314" s="86">
        <v>0</v>
      </c>
      <c r="W314" s="125">
        <f t="shared" si="27"/>
        <v>8</v>
      </c>
      <c r="X314" s="126">
        <f t="shared" si="28"/>
        <v>2</v>
      </c>
      <c r="Y314" s="155"/>
      <c r="AA314" s="12" t="s">
        <v>719</v>
      </c>
      <c r="AC314" s="120"/>
      <c r="AD314" s="121"/>
      <c r="AE314" s="12" t="s">
        <v>455</v>
      </c>
      <c r="AF314" s="13" t="s">
        <v>421</v>
      </c>
    </row>
    <row r="315" spans="1:32" s="110" customFormat="1" ht="27" x14ac:dyDescent="0.25">
      <c r="A315" s="10" t="s">
        <v>648</v>
      </c>
      <c r="B315" s="11" t="s">
        <v>647</v>
      </c>
      <c r="C315" s="60">
        <f t="shared" si="24"/>
        <v>1</v>
      </c>
      <c r="D315" s="46">
        <v>1</v>
      </c>
      <c r="E315" s="31">
        <v>0</v>
      </c>
      <c r="F315" s="31">
        <v>0</v>
      </c>
      <c r="G315" s="31">
        <v>0</v>
      </c>
      <c r="H315" s="31">
        <v>0</v>
      </c>
      <c r="I315" s="31">
        <v>0</v>
      </c>
      <c r="J315" s="30">
        <v>0</v>
      </c>
      <c r="K315" s="51">
        <v>1</v>
      </c>
      <c r="L315" s="61">
        <f t="shared" si="25"/>
        <v>1</v>
      </c>
      <c r="M315" s="133">
        <v>1</v>
      </c>
      <c r="N315" s="134">
        <v>1</v>
      </c>
      <c r="O315" s="135">
        <v>1</v>
      </c>
      <c r="P315" s="131">
        <f t="shared" si="26"/>
        <v>2</v>
      </c>
      <c r="Q315" s="56">
        <v>2</v>
      </c>
      <c r="R315" s="59">
        <v>2</v>
      </c>
      <c r="S315" s="132">
        <f t="shared" si="29"/>
        <v>1</v>
      </c>
      <c r="T315" s="79">
        <v>1</v>
      </c>
      <c r="U315" s="80">
        <v>1</v>
      </c>
      <c r="V315" s="86">
        <v>0</v>
      </c>
      <c r="W315" s="125">
        <f t="shared" si="27"/>
        <v>11</v>
      </c>
      <c r="X315" s="126">
        <f t="shared" si="28"/>
        <v>2</v>
      </c>
      <c r="Y315" s="155"/>
      <c r="AA315" s="9" t="s">
        <v>647</v>
      </c>
      <c r="AC315" s="150" t="s">
        <v>562</v>
      </c>
      <c r="AD315" s="156">
        <v>1</v>
      </c>
      <c r="AE315" s="12" t="s">
        <v>737</v>
      </c>
      <c r="AF315" s="13" t="s">
        <v>731</v>
      </c>
    </row>
    <row r="316" spans="1:32" s="110" customFormat="1" ht="27" x14ac:dyDescent="0.25">
      <c r="A316" s="37" t="s">
        <v>381</v>
      </c>
      <c r="B316" s="38" t="s">
        <v>380</v>
      </c>
      <c r="C316" s="39"/>
      <c r="D316" s="40"/>
      <c r="E316" s="40"/>
      <c r="F316" s="40"/>
      <c r="G316" s="40"/>
      <c r="H316" s="40"/>
      <c r="I316" s="40"/>
      <c r="J316" s="40"/>
      <c r="K316" s="40"/>
      <c r="L316" s="41"/>
      <c r="M316" s="122"/>
      <c r="N316" s="122"/>
      <c r="O316" s="122"/>
      <c r="P316" s="123"/>
      <c r="Q316" s="42"/>
      <c r="R316" s="42"/>
      <c r="S316" s="39"/>
      <c r="T316" s="43"/>
      <c r="U316" s="43"/>
      <c r="V316" s="73"/>
      <c r="W316" s="124"/>
      <c r="X316" s="125">
        <f t="shared" si="28"/>
        <v>0</v>
      </c>
      <c r="Y316" s="126"/>
      <c r="Z316" s="16"/>
      <c r="AA316" s="8"/>
      <c r="AC316" s="16" t="s">
        <v>559</v>
      </c>
      <c r="AD316" s="127">
        <v>1</v>
      </c>
      <c r="AE316" s="9" t="s">
        <v>738</v>
      </c>
      <c r="AF316" s="10" t="s">
        <v>730</v>
      </c>
    </row>
    <row r="317" spans="1:32" s="110" customFormat="1" ht="40.5" x14ac:dyDescent="0.25">
      <c r="A317" s="13" t="s">
        <v>562</v>
      </c>
      <c r="B317" s="14" t="s">
        <v>561</v>
      </c>
      <c r="C317" s="60">
        <f t="shared" si="24"/>
        <v>2</v>
      </c>
      <c r="D317" s="46">
        <v>1</v>
      </c>
      <c r="E317" s="30">
        <v>1</v>
      </c>
      <c r="F317" s="30">
        <v>1</v>
      </c>
      <c r="G317" s="30">
        <v>0</v>
      </c>
      <c r="H317" s="30">
        <v>1</v>
      </c>
      <c r="I317" s="31">
        <v>1</v>
      </c>
      <c r="J317" s="30">
        <v>0</v>
      </c>
      <c r="K317" s="50">
        <v>2</v>
      </c>
      <c r="L317" s="61">
        <f t="shared" si="25"/>
        <v>3</v>
      </c>
      <c r="M317" s="133">
        <v>3</v>
      </c>
      <c r="N317" s="134">
        <v>1</v>
      </c>
      <c r="O317" s="135">
        <v>1</v>
      </c>
      <c r="P317" s="131">
        <f t="shared" si="26"/>
        <v>2</v>
      </c>
      <c r="Q317" s="56">
        <v>2</v>
      </c>
      <c r="R317" s="59">
        <v>1</v>
      </c>
      <c r="S317" s="132">
        <f t="shared" si="29"/>
        <v>1</v>
      </c>
      <c r="T317" s="79">
        <v>1</v>
      </c>
      <c r="U317" s="80">
        <v>1</v>
      </c>
      <c r="V317" s="86">
        <v>0</v>
      </c>
      <c r="W317" s="125">
        <f t="shared" si="27"/>
        <v>17</v>
      </c>
      <c r="X317" s="126">
        <f t="shared" si="28"/>
        <v>7</v>
      </c>
      <c r="Y317" s="155"/>
      <c r="AA317" s="12" t="s">
        <v>561</v>
      </c>
      <c r="AC317" s="136" t="s">
        <v>322</v>
      </c>
      <c r="AD317" s="156">
        <v>1</v>
      </c>
      <c r="AE317" s="12" t="s">
        <v>739</v>
      </c>
      <c r="AF317" s="13" t="s">
        <v>732</v>
      </c>
    </row>
    <row r="318" spans="1:32" s="110" customFormat="1" ht="40.5" x14ac:dyDescent="0.25">
      <c r="A318" s="13" t="s">
        <v>559</v>
      </c>
      <c r="B318" s="14" t="s">
        <v>558</v>
      </c>
      <c r="C318" s="60">
        <f t="shared" si="24"/>
        <v>3</v>
      </c>
      <c r="D318" s="46">
        <v>1</v>
      </c>
      <c r="E318" s="30">
        <v>1</v>
      </c>
      <c r="F318" s="30">
        <v>1</v>
      </c>
      <c r="G318" s="30">
        <v>2</v>
      </c>
      <c r="H318" s="30">
        <v>1</v>
      </c>
      <c r="I318" s="31">
        <v>3</v>
      </c>
      <c r="J318" s="30">
        <v>3</v>
      </c>
      <c r="K318" s="50">
        <v>3</v>
      </c>
      <c r="L318" s="61">
        <f t="shared" si="25"/>
        <v>1</v>
      </c>
      <c r="M318" s="133">
        <v>1</v>
      </c>
      <c r="N318" s="134">
        <v>1</v>
      </c>
      <c r="O318" s="135">
        <v>1</v>
      </c>
      <c r="P318" s="131">
        <f t="shared" si="26"/>
        <v>2</v>
      </c>
      <c r="Q318" s="56">
        <v>2</v>
      </c>
      <c r="R318" s="59">
        <v>2</v>
      </c>
      <c r="S318" s="132">
        <f t="shared" si="29"/>
        <v>3</v>
      </c>
      <c r="T318" s="79">
        <v>1</v>
      </c>
      <c r="U318" s="80">
        <v>1</v>
      </c>
      <c r="V318" s="86">
        <v>3</v>
      </c>
      <c r="W318" s="125">
        <f t="shared" si="27"/>
        <v>27</v>
      </c>
      <c r="X318" s="126">
        <f t="shared" si="28"/>
        <v>15</v>
      </c>
      <c r="Y318" s="155"/>
      <c r="AA318" s="12" t="s">
        <v>558</v>
      </c>
      <c r="AC318" s="136" t="s">
        <v>418</v>
      </c>
      <c r="AD318" s="156">
        <v>1</v>
      </c>
      <c r="AE318" s="12" t="s">
        <v>740</v>
      </c>
      <c r="AF318" s="13" t="s">
        <v>733</v>
      </c>
    </row>
    <row r="319" spans="1:32" s="110" customFormat="1" x14ac:dyDescent="0.25">
      <c r="A319" s="13" t="s">
        <v>322</v>
      </c>
      <c r="B319" s="14" t="s">
        <v>321</v>
      </c>
      <c r="C319" s="60">
        <f t="shared" si="24"/>
        <v>3</v>
      </c>
      <c r="D319" s="46">
        <v>2</v>
      </c>
      <c r="E319" s="30">
        <v>1</v>
      </c>
      <c r="F319" s="30">
        <v>1</v>
      </c>
      <c r="G319" s="30">
        <v>1</v>
      </c>
      <c r="H319" s="30">
        <v>2</v>
      </c>
      <c r="I319" s="31">
        <v>1</v>
      </c>
      <c r="J319" s="30">
        <v>1</v>
      </c>
      <c r="K319" s="50">
        <v>3</v>
      </c>
      <c r="L319" s="61">
        <f t="shared" si="25"/>
        <v>1</v>
      </c>
      <c r="M319" s="133">
        <v>1</v>
      </c>
      <c r="N319" s="134">
        <v>1</v>
      </c>
      <c r="O319" s="135">
        <v>1</v>
      </c>
      <c r="P319" s="131">
        <f t="shared" si="26"/>
        <v>3</v>
      </c>
      <c r="Q319" s="56">
        <v>3</v>
      </c>
      <c r="R319" s="59">
        <v>2</v>
      </c>
      <c r="S319" s="132">
        <f t="shared" si="29"/>
        <v>1</v>
      </c>
      <c r="T319" s="79">
        <v>1</v>
      </c>
      <c r="U319" s="80">
        <v>1</v>
      </c>
      <c r="V319" s="86">
        <v>0</v>
      </c>
      <c r="W319" s="125">
        <f t="shared" si="27"/>
        <v>22</v>
      </c>
      <c r="X319" s="126">
        <f t="shared" si="28"/>
        <v>12</v>
      </c>
      <c r="Y319" s="155"/>
      <c r="AA319" s="12" t="s">
        <v>321</v>
      </c>
      <c r="AC319" s="136" t="s">
        <v>434</v>
      </c>
      <c r="AD319" s="156">
        <v>1</v>
      </c>
      <c r="AE319" s="9" t="s">
        <v>480</v>
      </c>
      <c r="AF319" s="10" t="s">
        <v>438</v>
      </c>
    </row>
    <row r="320" spans="1:32" s="110" customFormat="1" ht="27" x14ac:dyDescent="0.25">
      <c r="A320" s="13" t="s">
        <v>418</v>
      </c>
      <c r="B320" s="14" t="s">
        <v>417</v>
      </c>
      <c r="C320" s="60">
        <f t="shared" si="24"/>
        <v>3</v>
      </c>
      <c r="D320" s="46">
        <v>3</v>
      </c>
      <c r="E320" s="30">
        <v>2</v>
      </c>
      <c r="F320" s="30">
        <v>1</v>
      </c>
      <c r="G320" s="30">
        <v>1</v>
      </c>
      <c r="H320" s="30">
        <v>2</v>
      </c>
      <c r="I320" s="31">
        <v>1</v>
      </c>
      <c r="J320" s="30">
        <v>1</v>
      </c>
      <c r="K320" s="50">
        <v>3</v>
      </c>
      <c r="L320" s="61">
        <f t="shared" si="25"/>
        <v>3</v>
      </c>
      <c r="M320" s="133">
        <v>3</v>
      </c>
      <c r="N320" s="134">
        <v>1</v>
      </c>
      <c r="O320" s="135">
        <v>1</v>
      </c>
      <c r="P320" s="131">
        <f t="shared" si="26"/>
        <v>3</v>
      </c>
      <c r="Q320" s="56">
        <v>3</v>
      </c>
      <c r="R320" s="59">
        <v>3</v>
      </c>
      <c r="S320" s="132">
        <f t="shared" si="29"/>
        <v>2</v>
      </c>
      <c r="T320" s="79">
        <v>2</v>
      </c>
      <c r="U320" s="80">
        <v>1</v>
      </c>
      <c r="V320" s="86">
        <v>0</v>
      </c>
      <c r="W320" s="125">
        <f t="shared" si="27"/>
        <v>28</v>
      </c>
      <c r="X320" s="126">
        <f t="shared" si="28"/>
        <v>14</v>
      </c>
      <c r="Y320" s="155"/>
      <c r="AA320" s="12" t="s">
        <v>417</v>
      </c>
      <c r="AC320" s="136" t="s">
        <v>729</v>
      </c>
      <c r="AD320" s="156">
        <v>1</v>
      </c>
      <c r="AE320" s="12" t="s">
        <v>741</v>
      </c>
      <c r="AF320" s="13" t="s">
        <v>734</v>
      </c>
    </row>
    <row r="321" spans="1:32" s="110" customFormat="1" ht="27" x14ac:dyDescent="0.25">
      <c r="A321" s="13" t="s">
        <v>434</v>
      </c>
      <c r="B321" s="14" t="s">
        <v>433</v>
      </c>
      <c r="C321" s="60">
        <f t="shared" si="24"/>
        <v>3</v>
      </c>
      <c r="D321" s="46">
        <v>2</v>
      </c>
      <c r="E321" s="30">
        <v>1</v>
      </c>
      <c r="F321" s="30">
        <v>0</v>
      </c>
      <c r="G321" s="30">
        <v>0</v>
      </c>
      <c r="H321" s="30">
        <v>0</v>
      </c>
      <c r="I321" s="31">
        <v>3</v>
      </c>
      <c r="J321" s="30">
        <v>2</v>
      </c>
      <c r="K321" s="50">
        <v>3</v>
      </c>
      <c r="L321" s="61">
        <f t="shared" si="25"/>
        <v>2</v>
      </c>
      <c r="M321" s="133">
        <v>1</v>
      </c>
      <c r="N321" s="134">
        <v>2</v>
      </c>
      <c r="O321" s="135">
        <v>1</v>
      </c>
      <c r="P321" s="131">
        <f t="shared" si="26"/>
        <v>3</v>
      </c>
      <c r="Q321" s="56">
        <v>3</v>
      </c>
      <c r="R321" s="59">
        <v>2</v>
      </c>
      <c r="S321" s="132">
        <f t="shared" si="29"/>
        <v>1</v>
      </c>
      <c r="T321" s="79">
        <v>1</v>
      </c>
      <c r="U321" s="80">
        <v>1</v>
      </c>
      <c r="V321" s="86">
        <v>0</v>
      </c>
      <c r="W321" s="125">
        <f t="shared" si="27"/>
        <v>22</v>
      </c>
      <c r="X321" s="126">
        <f t="shared" si="28"/>
        <v>11</v>
      </c>
      <c r="Y321" s="155"/>
      <c r="AA321" s="12" t="s">
        <v>433</v>
      </c>
      <c r="AC321" s="136" t="s">
        <v>100</v>
      </c>
      <c r="AD321" s="156">
        <v>1</v>
      </c>
      <c r="AE321" s="12" t="s">
        <v>511</v>
      </c>
      <c r="AF321" s="13" t="s">
        <v>475</v>
      </c>
    </row>
    <row r="322" spans="1:32" s="110" customFormat="1" x14ac:dyDescent="0.25">
      <c r="A322" s="13" t="s">
        <v>729</v>
      </c>
      <c r="B322" s="14" t="s">
        <v>736</v>
      </c>
      <c r="C322" s="60">
        <f t="shared" si="24"/>
        <v>2</v>
      </c>
      <c r="D322" s="46">
        <v>2</v>
      </c>
      <c r="E322" s="30">
        <v>1</v>
      </c>
      <c r="F322" s="30">
        <v>1</v>
      </c>
      <c r="G322" s="30">
        <v>0</v>
      </c>
      <c r="H322" s="30">
        <v>1</v>
      </c>
      <c r="I322" s="31">
        <v>1</v>
      </c>
      <c r="J322" s="30">
        <v>2</v>
      </c>
      <c r="K322" s="50">
        <v>2</v>
      </c>
      <c r="L322" s="61">
        <f t="shared" si="25"/>
        <v>1</v>
      </c>
      <c r="M322" s="133">
        <v>1</v>
      </c>
      <c r="N322" s="134">
        <v>1</v>
      </c>
      <c r="O322" s="135">
        <v>1</v>
      </c>
      <c r="P322" s="131">
        <f t="shared" si="26"/>
        <v>3</v>
      </c>
      <c r="Q322" s="56">
        <v>3</v>
      </c>
      <c r="R322" s="59">
        <v>2</v>
      </c>
      <c r="S322" s="132">
        <f t="shared" si="29"/>
        <v>1</v>
      </c>
      <c r="T322" s="79">
        <v>1</v>
      </c>
      <c r="U322" s="80">
        <v>1</v>
      </c>
      <c r="V322" s="86">
        <v>0</v>
      </c>
      <c r="W322" s="125">
        <f t="shared" si="27"/>
        <v>20</v>
      </c>
      <c r="X322" s="126">
        <f t="shared" si="28"/>
        <v>10</v>
      </c>
      <c r="Y322" s="155"/>
      <c r="AA322" s="12" t="s">
        <v>736</v>
      </c>
      <c r="AC322" s="136" t="s">
        <v>730</v>
      </c>
      <c r="AD322" s="156">
        <v>1</v>
      </c>
      <c r="AE322" s="9" t="s">
        <v>735</v>
      </c>
      <c r="AF322" s="10" t="s">
        <v>723</v>
      </c>
    </row>
    <row r="323" spans="1:32" s="110" customFormat="1" ht="27" x14ac:dyDescent="0.25">
      <c r="A323" s="13" t="s">
        <v>100</v>
      </c>
      <c r="B323" s="14" t="s">
        <v>99</v>
      </c>
      <c r="C323" s="60">
        <f t="shared" si="24"/>
        <v>3</v>
      </c>
      <c r="D323" s="46">
        <v>2</v>
      </c>
      <c r="E323" s="30">
        <v>3</v>
      </c>
      <c r="F323" s="30">
        <v>1</v>
      </c>
      <c r="G323" s="30">
        <v>1</v>
      </c>
      <c r="H323" s="30">
        <v>1</v>
      </c>
      <c r="I323" s="31">
        <v>3</v>
      </c>
      <c r="J323" s="30">
        <v>3</v>
      </c>
      <c r="K323" s="50">
        <v>3</v>
      </c>
      <c r="L323" s="61">
        <f t="shared" si="25"/>
        <v>1</v>
      </c>
      <c r="M323" s="133">
        <v>1</v>
      </c>
      <c r="N323" s="134">
        <v>1</v>
      </c>
      <c r="O323" s="135">
        <v>1</v>
      </c>
      <c r="P323" s="131">
        <f t="shared" si="26"/>
        <v>3</v>
      </c>
      <c r="Q323" s="56">
        <v>3</v>
      </c>
      <c r="R323" s="59">
        <v>3</v>
      </c>
      <c r="S323" s="132">
        <f t="shared" si="29"/>
        <v>1</v>
      </c>
      <c r="T323" s="79">
        <v>1</v>
      </c>
      <c r="U323" s="80">
        <v>1</v>
      </c>
      <c r="V323" s="86">
        <v>0</v>
      </c>
      <c r="W323" s="125">
        <f t="shared" si="27"/>
        <v>28</v>
      </c>
      <c r="X323" s="126">
        <f t="shared" si="28"/>
        <v>17</v>
      </c>
      <c r="Y323" s="155"/>
      <c r="AA323" s="12" t="s">
        <v>99</v>
      </c>
      <c r="AC323" s="136" t="s">
        <v>731</v>
      </c>
      <c r="AD323" s="156">
        <v>1</v>
      </c>
      <c r="AE323" s="9" t="s">
        <v>394</v>
      </c>
      <c r="AF323" s="10" t="s">
        <v>350</v>
      </c>
    </row>
    <row r="324" spans="1:32" s="110" customFormat="1" ht="27" x14ac:dyDescent="0.25">
      <c r="A324" s="13" t="s">
        <v>730</v>
      </c>
      <c r="B324" s="14" t="s">
        <v>738</v>
      </c>
      <c r="C324" s="60">
        <f t="shared" ref="C324:C333" si="30">MAX(D324:K324)</f>
        <v>3</v>
      </c>
      <c r="D324" s="46">
        <v>2</v>
      </c>
      <c r="E324" s="30">
        <v>3</v>
      </c>
      <c r="F324" s="30">
        <v>0</v>
      </c>
      <c r="G324" s="30">
        <v>3</v>
      </c>
      <c r="H324" s="30">
        <v>0</v>
      </c>
      <c r="I324" s="31">
        <v>3</v>
      </c>
      <c r="J324" s="30">
        <v>1</v>
      </c>
      <c r="K324" s="50">
        <v>3</v>
      </c>
      <c r="L324" s="61">
        <f t="shared" ref="L324:L333" si="31">MAX(M324:N324)</f>
        <v>2</v>
      </c>
      <c r="M324" s="133">
        <v>1</v>
      </c>
      <c r="N324" s="134">
        <v>2</v>
      </c>
      <c r="O324" s="135">
        <v>1</v>
      </c>
      <c r="P324" s="131">
        <f t="shared" ref="P324:P333" si="32">MAX(Q324:R324)</f>
        <v>3</v>
      </c>
      <c r="Q324" s="56">
        <v>3</v>
      </c>
      <c r="R324" s="59">
        <v>3</v>
      </c>
      <c r="S324" s="132">
        <f t="shared" si="29"/>
        <v>2</v>
      </c>
      <c r="T324" s="79">
        <v>2</v>
      </c>
      <c r="U324" s="80">
        <v>1</v>
      </c>
      <c r="V324" s="86">
        <v>2</v>
      </c>
      <c r="W324" s="125">
        <f t="shared" ref="W324:W333" si="33">SUM(D324:K324,M324:O324,Q324:R324,T324:V324)</f>
        <v>30</v>
      </c>
      <c r="X324" s="126">
        <f t="shared" ref="X324:X333" si="34">SUM(D324:K324)</f>
        <v>15</v>
      </c>
      <c r="Y324" s="155"/>
      <c r="AA324" s="12" t="s">
        <v>738</v>
      </c>
      <c r="AC324" s="136" t="s">
        <v>732</v>
      </c>
      <c r="AD324" s="156">
        <v>1</v>
      </c>
      <c r="AE324" s="8" t="s">
        <v>564</v>
      </c>
      <c r="AF324" s="1" t="s">
        <v>563</v>
      </c>
    </row>
    <row r="325" spans="1:32" s="110" customFormat="1" ht="27" x14ac:dyDescent="0.25">
      <c r="A325" s="13" t="s">
        <v>731</v>
      </c>
      <c r="B325" s="14" t="s">
        <v>737</v>
      </c>
      <c r="C325" s="60">
        <f t="shared" si="30"/>
        <v>3</v>
      </c>
      <c r="D325" s="46">
        <v>2</v>
      </c>
      <c r="E325" s="30">
        <v>1</v>
      </c>
      <c r="F325" s="30">
        <v>0</v>
      </c>
      <c r="G325" s="30">
        <v>0</v>
      </c>
      <c r="H325" s="30">
        <v>0</v>
      </c>
      <c r="I325" s="31">
        <v>3</v>
      </c>
      <c r="J325" s="30">
        <v>2</v>
      </c>
      <c r="K325" s="50">
        <v>3</v>
      </c>
      <c r="L325" s="61">
        <f t="shared" si="31"/>
        <v>2</v>
      </c>
      <c r="M325" s="133">
        <v>1</v>
      </c>
      <c r="N325" s="134">
        <v>2</v>
      </c>
      <c r="O325" s="135">
        <v>1</v>
      </c>
      <c r="P325" s="131">
        <f t="shared" si="32"/>
        <v>3</v>
      </c>
      <c r="Q325" s="56">
        <v>3</v>
      </c>
      <c r="R325" s="59">
        <v>1</v>
      </c>
      <c r="S325" s="132">
        <f t="shared" si="29"/>
        <v>3</v>
      </c>
      <c r="T325" s="79">
        <v>2</v>
      </c>
      <c r="U325" s="80">
        <v>3</v>
      </c>
      <c r="V325" s="86">
        <v>2</v>
      </c>
      <c r="W325" s="125">
        <f t="shared" si="33"/>
        <v>26</v>
      </c>
      <c r="X325" s="126">
        <f t="shared" si="34"/>
        <v>11</v>
      </c>
      <c r="Y325" s="155"/>
      <c r="AA325" s="12" t="s">
        <v>737</v>
      </c>
      <c r="AC325" s="136" t="s">
        <v>733</v>
      </c>
      <c r="AD325" s="156">
        <v>1</v>
      </c>
      <c r="AE325" s="9" t="s">
        <v>585</v>
      </c>
      <c r="AF325" s="10" t="s">
        <v>554</v>
      </c>
    </row>
    <row r="326" spans="1:32" s="110" customFormat="1" ht="40.5" x14ac:dyDescent="0.25">
      <c r="A326" s="13" t="s">
        <v>732</v>
      </c>
      <c r="B326" s="14" t="s">
        <v>739</v>
      </c>
      <c r="C326" s="60">
        <f t="shared" si="30"/>
        <v>3</v>
      </c>
      <c r="D326" s="46">
        <v>3</v>
      </c>
      <c r="E326" s="30">
        <v>3</v>
      </c>
      <c r="F326" s="30">
        <v>2</v>
      </c>
      <c r="G326" s="30">
        <v>3</v>
      </c>
      <c r="H326" s="30">
        <v>0</v>
      </c>
      <c r="I326" s="31">
        <v>3</v>
      </c>
      <c r="J326" s="30">
        <v>1</v>
      </c>
      <c r="K326" s="50">
        <v>3</v>
      </c>
      <c r="L326" s="61">
        <f t="shared" si="31"/>
        <v>2</v>
      </c>
      <c r="M326" s="133">
        <v>0</v>
      </c>
      <c r="N326" s="134">
        <v>2</v>
      </c>
      <c r="O326" s="135">
        <v>1</v>
      </c>
      <c r="P326" s="131">
        <f t="shared" si="32"/>
        <v>3</v>
      </c>
      <c r="Q326" s="56">
        <v>3</v>
      </c>
      <c r="R326" s="59">
        <v>2</v>
      </c>
      <c r="S326" s="132">
        <f t="shared" si="29"/>
        <v>2</v>
      </c>
      <c r="T326" s="79">
        <v>2</v>
      </c>
      <c r="U326" s="80">
        <v>1</v>
      </c>
      <c r="V326" s="86">
        <v>2</v>
      </c>
      <c r="W326" s="125">
        <f t="shared" si="33"/>
        <v>31</v>
      </c>
      <c r="X326" s="126">
        <f t="shared" si="34"/>
        <v>18</v>
      </c>
      <c r="Y326" s="155"/>
      <c r="AA326" s="12" t="s">
        <v>739</v>
      </c>
      <c r="AC326" s="136" t="s">
        <v>270</v>
      </c>
      <c r="AD326" s="156">
        <v>1</v>
      </c>
      <c r="AE326" s="9" t="s">
        <v>565</v>
      </c>
      <c r="AF326" s="10" t="s">
        <v>541</v>
      </c>
    </row>
    <row r="327" spans="1:32" s="110" customFormat="1" ht="40.5" x14ac:dyDescent="0.25">
      <c r="A327" s="13" t="s">
        <v>733</v>
      </c>
      <c r="B327" s="14" t="s">
        <v>740</v>
      </c>
      <c r="C327" s="60">
        <f t="shared" si="30"/>
        <v>3</v>
      </c>
      <c r="D327" s="46">
        <v>2</v>
      </c>
      <c r="E327" s="30">
        <v>3</v>
      </c>
      <c r="F327" s="30">
        <v>1</v>
      </c>
      <c r="G327" s="30">
        <v>3</v>
      </c>
      <c r="H327" s="30">
        <v>0</v>
      </c>
      <c r="I327" s="31">
        <v>3</v>
      </c>
      <c r="J327" s="30">
        <v>3</v>
      </c>
      <c r="K327" s="50">
        <v>3</v>
      </c>
      <c r="L327" s="61">
        <f t="shared" si="31"/>
        <v>2</v>
      </c>
      <c r="M327" s="133">
        <v>0</v>
      </c>
      <c r="N327" s="134">
        <v>2</v>
      </c>
      <c r="O327" s="135">
        <v>1</v>
      </c>
      <c r="P327" s="131">
        <f t="shared" si="32"/>
        <v>3</v>
      </c>
      <c r="Q327" s="56">
        <v>3</v>
      </c>
      <c r="R327" s="59">
        <v>2</v>
      </c>
      <c r="S327" s="132">
        <f t="shared" ref="S327:S333" si="35">MAX(T327:V327)</f>
        <v>2</v>
      </c>
      <c r="T327" s="79">
        <v>2</v>
      </c>
      <c r="U327" s="80">
        <v>2</v>
      </c>
      <c r="V327" s="86">
        <v>2</v>
      </c>
      <c r="W327" s="125">
        <f t="shared" si="33"/>
        <v>32</v>
      </c>
      <c r="X327" s="126">
        <f t="shared" si="34"/>
        <v>18</v>
      </c>
      <c r="Y327" s="155"/>
      <c r="AA327" s="12" t="s">
        <v>740</v>
      </c>
      <c r="AC327" s="136" t="s">
        <v>734</v>
      </c>
      <c r="AD327" s="156">
        <v>1</v>
      </c>
      <c r="AE327" s="9" t="s">
        <v>583</v>
      </c>
      <c r="AF327" s="10" t="s">
        <v>552</v>
      </c>
    </row>
    <row r="328" spans="1:32" s="110" customFormat="1" ht="27" x14ac:dyDescent="0.25">
      <c r="A328" s="13" t="s">
        <v>270</v>
      </c>
      <c r="B328" s="14" t="s">
        <v>269</v>
      </c>
      <c r="C328" s="60">
        <f t="shared" si="30"/>
        <v>3</v>
      </c>
      <c r="D328" s="46">
        <v>2</v>
      </c>
      <c r="E328" s="30">
        <v>2</v>
      </c>
      <c r="F328" s="30">
        <v>2</v>
      </c>
      <c r="G328" s="30">
        <v>1</v>
      </c>
      <c r="H328" s="30">
        <v>1</v>
      </c>
      <c r="I328" s="31">
        <v>1</v>
      </c>
      <c r="J328" s="30">
        <v>3</v>
      </c>
      <c r="K328" s="50">
        <v>3</v>
      </c>
      <c r="L328" s="61">
        <f t="shared" si="31"/>
        <v>2</v>
      </c>
      <c r="M328" s="133">
        <v>0</v>
      </c>
      <c r="N328" s="134">
        <v>2</v>
      </c>
      <c r="O328" s="135">
        <v>1</v>
      </c>
      <c r="P328" s="131">
        <f t="shared" si="32"/>
        <v>3</v>
      </c>
      <c r="Q328" s="56">
        <v>3</v>
      </c>
      <c r="R328" s="59">
        <v>1</v>
      </c>
      <c r="S328" s="132">
        <f t="shared" si="35"/>
        <v>2</v>
      </c>
      <c r="T328" s="79">
        <v>1</v>
      </c>
      <c r="U328" s="80">
        <v>2</v>
      </c>
      <c r="V328" s="86">
        <v>0</v>
      </c>
      <c r="W328" s="125">
        <f t="shared" si="33"/>
        <v>25</v>
      </c>
      <c r="X328" s="126">
        <f t="shared" si="34"/>
        <v>15</v>
      </c>
      <c r="Y328" s="155"/>
      <c r="AA328" s="12" t="s">
        <v>269</v>
      </c>
      <c r="AC328" s="136" t="s">
        <v>266</v>
      </c>
      <c r="AD328" s="156">
        <v>1</v>
      </c>
      <c r="AE328" s="9" t="s">
        <v>570</v>
      </c>
      <c r="AF328" s="10" t="s">
        <v>544</v>
      </c>
    </row>
    <row r="329" spans="1:32" s="110" customFormat="1" ht="27" x14ac:dyDescent="0.25">
      <c r="A329" s="13" t="s">
        <v>734</v>
      </c>
      <c r="B329" s="14" t="s">
        <v>741</v>
      </c>
      <c r="C329" s="60">
        <f t="shared" si="30"/>
        <v>3</v>
      </c>
      <c r="D329" s="46">
        <v>2</v>
      </c>
      <c r="E329" s="30">
        <v>1</v>
      </c>
      <c r="F329" s="30">
        <v>1</v>
      </c>
      <c r="G329" s="30">
        <v>1</v>
      </c>
      <c r="H329" s="30">
        <v>1</v>
      </c>
      <c r="I329" s="31">
        <v>1</v>
      </c>
      <c r="J329" s="30">
        <v>3</v>
      </c>
      <c r="K329" s="50">
        <v>2</v>
      </c>
      <c r="L329" s="61">
        <f t="shared" si="31"/>
        <v>2</v>
      </c>
      <c r="M329" s="133">
        <v>0</v>
      </c>
      <c r="N329" s="134">
        <v>2</v>
      </c>
      <c r="O329" s="135">
        <v>1</v>
      </c>
      <c r="P329" s="131">
        <f t="shared" si="32"/>
        <v>2</v>
      </c>
      <c r="Q329" s="56">
        <v>2</v>
      </c>
      <c r="R329" s="59">
        <v>2</v>
      </c>
      <c r="S329" s="132">
        <f t="shared" si="35"/>
        <v>1</v>
      </c>
      <c r="T329" s="79">
        <v>1</v>
      </c>
      <c r="U329" s="80">
        <v>1</v>
      </c>
      <c r="V329" s="86">
        <v>0</v>
      </c>
      <c r="W329" s="125">
        <f t="shared" si="33"/>
        <v>21</v>
      </c>
      <c r="X329" s="126">
        <f t="shared" si="34"/>
        <v>12</v>
      </c>
      <c r="Y329" s="155"/>
      <c r="AA329" s="12" t="s">
        <v>741</v>
      </c>
      <c r="AC329" s="136" t="s">
        <v>671</v>
      </c>
      <c r="AD329" s="156">
        <v>1</v>
      </c>
      <c r="AE329" s="9" t="s">
        <v>576</v>
      </c>
      <c r="AF329" s="10" t="s">
        <v>548</v>
      </c>
    </row>
    <row r="330" spans="1:32" s="110" customFormat="1" ht="27" x14ac:dyDescent="0.25">
      <c r="A330" s="13" t="s">
        <v>266</v>
      </c>
      <c r="B330" s="14" t="s">
        <v>265</v>
      </c>
      <c r="C330" s="60">
        <f t="shared" si="30"/>
        <v>3</v>
      </c>
      <c r="D330" s="46">
        <v>1</v>
      </c>
      <c r="E330" s="30">
        <v>1</v>
      </c>
      <c r="F330" s="30">
        <v>1</v>
      </c>
      <c r="G330" s="30">
        <v>1</v>
      </c>
      <c r="H330" s="30">
        <v>1</v>
      </c>
      <c r="I330" s="31">
        <v>3</v>
      </c>
      <c r="J330" s="30">
        <v>2</v>
      </c>
      <c r="K330" s="50">
        <v>3</v>
      </c>
      <c r="L330" s="61">
        <f t="shared" si="31"/>
        <v>2</v>
      </c>
      <c r="M330" s="133">
        <v>0</v>
      </c>
      <c r="N330" s="134">
        <v>2</v>
      </c>
      <c r="O330" s="135">
        <v>1</v>
      </c>
      <c r="P330" s="131">
        <f t="shared" si="32"/>
        <v>3</v>
      </c>
      <c r="Q330" s="56">
        <v>3</v>
      </c>
      <c r="R330" s="59">
        <v>3</v>
      </c>
      <c r="S330" s="132">
        <f t="shared" si="35"/>
        <v>1</v>
      </c>
      <c r="T330" s="79">
        <v>1</v>
      </c>
      <c r="U330" s="80">
        <v>1</v>
      </c>
      <c r="V330" s="86">
        <v>0</v>
      </c>
      <c r="W330" s="125">
        <f t="shared" si="33"/>
        <v>24</v>
      </c>
      <c r="X330" s="126">
        <f t="shared" si="34"/>
        <v>13</v>
      </c>
      <c r="Y330" s="155"/>
      <c r="AA330" s="12" t="s">
        <v>265</v>
      </c>
      <c r="AC330" s="136" t="s">
        <v>252</v>
      </c>
      <c r="AD330" s="156">
        <v>1</v>
      </c>
      <c r="AE330" s="9" t="s">
        <v>581</v>
      </c>
      <c r="AF330" s="10" t="s">
        <v>550</v>
      </c>
    </row>
    <row r="331" spans="1:32" s="110" customFormat="1" ht="27" x14ac:dyDescent="0.25">
      <c r="A331" s="13" t="s">
        <v>671</v>
      </c>
      <c r="B331" s="14" t="s">
        <v>670</v>
      </c>
      <c r="C331" s="60">
        <f t="shared" si="30"/>
        <v>3</v>
      </c>
      <c r="D331" s="46">
        <v>1</v>
      </c>
      <c r="E331" s="30">
        <v>3</v>
      </c>
      <c r="F331" s="30">
        <v>0</v>
      </c>
      <c r="G331" s="30">
        <v>3</v>
      </c>
      <c r="H331" s="30">
        <v>1</v>
      </c>
      <c r="I331" s="31">
        <v>1</v>
      </c>
      <c r="J331" s="30">
        <v>1</v>
      </c>
      <c r="K331" s="50">
        <v>3</v>
      </c>
      <c r="L331" s="61">
        <f t="shared" si="31"/>
        <v>2</v>
      </c>
      <c r="M331" s="133">
        <v>0</v>
      </c>
      <c r="N331" s="134">
        <v>2</v>
      </c>
      <c r="O331" s="135">
        <v>1</v>
      </c>
      <c r="P331" s="131">
        <f t="shared" si="32"/>
        <v>3</v>
      </c>
      <c r="Q331" s="56">
        <v>3</v>
      </c>
      <c r="R331" s="59">
        <v>3</v>
      </c>
      <c r="S331" s="132">
        <f t="shared" si="35"/>
        <v>1</v>
      </c>
      <c r="T331" s="79">
        <v>1</v>
      </c>
      <c r="U331" s="80">
        <v>1</v>
      </c>
      <c r="V331" s="86">
        <v>0</v>
      </c>
      <c r="W331" s="125">
        <f t="shared" si="33"/>
        <v>24</v>
      </c>
      <c r="X331" s="126">
        <f t="shared" si="34"/>
        <v>13</v>
      </c>
      <c r="Y331" s="155"/>
      <c r="AA331" s="12" t="s">
        <v>670</v>
      </c>
      <c r="AC331" s="16" t="s">
        <v>646</v>
      </c>
      <c r="AD331" s="157"/>
      <c r="AE331" s="12" t="s">
        <v>587</v>
      </c>
      <c r="AF331" s="13" t="s">
        <v>555</v>
      </c>
    </row>
    <row r="332" spans="1:32" s="110" customFormat="1" ht="27" x14ac:dyDescent="0.25">
      <c r="A332" s="13" t="s">
        <v>252</v>
      </c>
      <c r="B332" s="14" t="s">
        <v>251</v>
      </c>
      <c r="C332" s="60">
        <f t="shared" si="30"/>
        <v>3</v>
      </c>
      <c r="D332" s="46">
        <v>3</v>
      </c>
      <c r="E332" s="30">
        <v>2</v>
      </c>
      <c r="F332" s="30">
        <v>0</v>
      </c>
      <c r="G332" s="30">
        <v>0</v>
      </c>
      <c r="H332" s="30">
        <v>1</v>
      </c>
      <c r="I332" s="31">
        <v>1</v>
      </c>
      <c r="J332" s="30">
        <v>1</v>
      </c>
      <c r="K332" s="50">
        <v>3</v>
      </c>
      <c r="L332" s="61">
        <f t="shared" si="31"/>
        <v>1</v>
      </c>
      <c r="M332" s="133">
        <v>0</v>
      </c>
      <c r="N332" s="134">
        <v>1</v>
      </c>
      <c r="O332" s="135">
        <v>1</v>
      </c>
      <c r="P332" s="131">
        <f t="shared" si="32"/>
        <v>3</v>
      </c>
      <c r="Q332" s="56">
        <v>3</v>
      </c>
      <c r="R332" s="59">
        <v>2</v>
      </c>
      <c r="S332" s="132">
        <f t="shared" si="35"/>
        <v>1</v>
      </c>
      <c r="T332" s="79">
        <v>1</v>
      </c>
      <c r="U332" s="80">
        <v>1</v>
      </c>
      <c r="V332" s="86">
        <v>0</v>
      </c>
      <c r="W332" s="125">
        <f t="shared" si="33"/>
        <v>20</v>
      </c>
      <c r="X332" s="126">
        <f t="shared" si="34"/>
        <v>11</v>
      </c>
      <c r="Y332" s="155"/>
      <c r="AA332" s="12" t="s">
        <v>251</v>
      </c>
      <c r="AC332" s="111"/>
      <c r="AD332" s="16"/>
      <c r="AE332" s="9" t="s">
        <v>578</v>
      </c>
      <c r="AF332" s="10" t="s">
        <v>549</v>
      </c>
    </row>
    <row r="333" spans="1:32" s="110" customFormat="1" ht="27" x14ac:dyDescent="0.25">
      <c r="A333" s="10" t="s">
        <v>646</v>
      </c>
      <c r="B333" s="11" t="s">
        <v>645</v>
      </c>
      <c r="C333" s="60">
        <f t="shared" si="30"/>
        <v>3</v>
      </c>
      <c r="D333" s="89">
        <v>2</v>
      </c>
      <c r="E333" s="90">
        <v>2</v>
      </c>
      <c r="F333" s="90">
        <v>1</v>
      </c>
      <c r="G333" s="90">
        <v>1</v>
      </c>
      <c r="H333" s="90">
        <v>1</v>
      </c>
      <c r="I333" s="90">
        <v>2</v>
      </c>
      <c r="J333" s="90">
        <v>1.4375</v>
      </c>
      <c r="K333" s="91">
        <v>3</v>
      </c>
      <c r="L333" s="61">
        <f t="shared" si="31"/>
        <v>2</v>
      </c>
      <c r="M333" s="158">
        <v>1</v>
      </c>
      <c r="N333" s="159">
        <v>2</v>
      </c>
      <c r="O333" s="160">
        <v>1</v>
      </c>
      <c r="P333" s="131">
        <f t="shared" si="32"/>
        <v>2</v>
      </c>
      <c r="Q333" s="92">
        <v>2</v>
      </c>
      <c r="R333" s="93">
        <v>2</v>
      </c>
      <c r="S333" s="132">
        <f t="shared" si="35"/>
        <v>1</v>
      </c>
      <c r="T333" s="94">
        <v>1</v>
      </c>
      <c r="U333" s="95">
        <v>1</v>
      </c>
      <c r="V333" s="96">
        <v>0</v>
      </c>
      <c r="W333" s="125">
        <f t="shared" si="33"/>
        <v>23.4375</v>
      </c>
      <c r="X333" s="126">
        <f t="shared" si="34"/>
        <v>13.4375</v>
      </c>
      <c r="Y333" s="155"/>
      <c r="AA333" s="9" t="s">
        <v>645</v>
      </c>
      <c r="AC333" s="111"/>
      <c r="AD333" s="16"/>
      <c r="AE333" s="15"/>
      <c r="AF333" s="16"/>
    </row>
  </sheetData>
  <sheetProtection sheet="1" objects="1" scenarios="1"/>
  <protectedRanges>
    <protectedRange sqref="A2:R2 W2:XFD2" name="Range1_2"/>
    <protectedRange sqref="T2:V2" name="Range1_1_1"/>
    <protectedRange sqref="S2" name="Range1_3_1"/>
  </protectedRanges>
  <conditionalFormatting sqref="AD315 AD317:AD330">
    <cfRule type="cellIs" dxfId="5" priority="5" operator="lessThan">
      <formula>1</formula>
    </cfRule>
    <cfRule type="cellIs" dxfId="4" priority="6" operator="between">
      <formula>1</formula>
      <formula>1.99999999999999</formula>
    </cfRule>
  </conditionalFormatting>
  <conditionalFormatting sqref="AD317:AD330 AD315">
    <cfRule type="cellIs" dxfId="3" priority="4" stopIfTrue="1" operator="greaterThanOrEqual">
      <formula>3</formula>
    </cfRule>
  </conditionalFormatting>
  <conditionalFormatting sqref="AD319:AD328">
    <cfRule type="cellIs" dxfId="2" priority="1" operator="equal">
      <formula>1</formula>
    </cfRule>
    <cfRule type="cellIs" dxfId="1" priority="2" operator="equal">
      <formula>2</formula>
    </cfRule>
    <cfRule type="cellIs" dxfId="0" priority="3" operator="equal">
      <formula>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BD3D-00CE-4F97-9208-4C1079867E55}">
  <dimension ref="A1:G24"/>
  <sheetViews>
    <sheetView workbookViewId="0">
      <selection activeCell="A7" sqref="A7"/>
    </sheetView>
  </sheetViews>
  <sheetFormatPr defaultRowHeight="15" x14ac:dyDescent="0.25"/>
  <cols>
    <col min="1" max="1" width="43.28515625" style="182" customWidth="1"/>
    <col min="2" max="2" width="68" style="164" customWidth="1"/>
    <col min="3" max="3" width="74" style="164" customWidth="1"/>
    <col min="4" max="4" width="76.5703125" style="164" bestFit="1" customWidth="1"/>
    <col min="5" max="16384" width="9.140625" style="164"/>
  </cols>
  <sheetData>
    <row r="1" spans="1:7" s="269" customFormat="1" ht="19.5" thickBot="1" x14ac:dyDescent="0.3">
      <c r="A1" s="268"/>
      <c r="B1" s="162" t="s">
        <v>742</v>
      </c>
      <c r="C1" s="264" t="s">
        <v>743</v>
      </c>
      <c r="D1" s="163" t="s">
        <v>778</v>
      </c>
    </row>
    <row r="2" spans="1:7" ht="18.75" x14ac:dyDescent="0.25">
      <c r="A2" s="165" t="s">
        <v>744</v>
      </c>
      <c r="B2" s="166"/>
      <c r="C2" s="257"/>
      <c r="D2" s="167"/>
    </row>
    <row r="3" spans="1:7" ht="45" customHeight="1" x14ac:dyDescent="0.25">
      <c r="A3" s="168" t="s">
        <v>75</v>
      </c>
      <c r="B3" s="169" t="s">
        <v>745</v>
      </c>
      <c r="C3" s="355" t="s">
        <v>775</v>
      </c>
      <c r="D3" s="357" t="s">
        <v>771</v>
      </c>
    </row>
    <row r="4" spans="1:7" ht="60" x14ac:dyDescent="0.25">
      <c r="A4" s="168" t="s">
        <v>35</v>
      </c>
      <c r="B4" s="169" t="s">
        <v>746</v>
      </c>
      <c r="C4" s="356"/>
      <c r="D4" s="358"/>
    </row>
    <row r="5" spans="1:7" ht="30" x14ac:dyDescent="0.25">
      <c r="A5" s="168" t="s">
        <v>747</v>
      </c>
      <c r="B5" s="169" t="s">
        <v>748</v>
      </c>
      <c r="C5" s="356"/>
      <c r="D5" s="358"/>
    </row>
    <row r="6" spans="1:7" ht="135" x14ac:dyDescent="0.25">
      <c r="A6" s="168" t="s">
        <v>799</v>
      </c>
      <c r="B6" s="169" t="s">
        <v>749</v>
      </c>
      <c r="C6" s="356"/>
      <c r="D6" s="358"/>
    </row>
    <row r="7" spans="1:7" ht="135" x14ac:dyDescent="0.25">
      <c r="A7" s="168" t="s">
        <v>750</v>
      </c>
      <c r="B7" s="169" t="s">
        <v>774</v>
      </c>
      <c r="C7" s="356"/>
      <c r="D7" s="358"/>
    </row>
    <row r="8" spans="1:7" ht="60" x14ac:dyDescent="0.25">
      <c r="A8" s="168" t="s">
        <v>38</v>
      </c>
      <c r="B8" s="169" t="s">
        <v>788</v>
      </c>
      <c r="C8" s="356"/>
      <c r="D8" s="358"/>
    </row>
    <row r="9" spans="1:7" ht="45" x14ac:dyDescent="0.25">
      <c r="A9" s="168" t="s">
        <v>40</v>
      </c>
      <c r="B9" s="169" t="s">
        <v>751</v>
      </c>
      <c r="C9" s="259"/>
      <c r="D9" s="271"/>
    </row>
    <row r="10" spans="1:7" ht="270" x14ac:dyDescent="0.25">
      <c r="A10" s="168" t="s">
        <v>39</v>
      </c>
      <c r="B10" s="169" t="s">
        <v>789</v>
      </c>
      <c r="C10" s="259" t="s">
        <v>795</v>
      </c>
      <c r="D10" s="274"/>
    </row>
    <row r="11" spans="1:7" ht="21" x14ac:dyDescent="0.25">
      <c r="A11" s="170" t="s">
        <v>752</v>
      </c>
      <c r="B11" s="171"/>
      <c r="C11" s="258"/>
      <c r="D11" s="266"/>
    </row>
    <row r="12" spans="1:7" ht="210" x14ac:dyDescent="0.25">
      <c r="A12" s="172" t="s">
        <v>753</v>
      </c>
      <c r="B12" s="169" t="s">
        <v>754</v>
      </c>
      <c r="C12" s="259" t="s">
        <v>786</v>
      </c>
      <c r="D12" s="271" t="s">
        <v>773</v>
      </c>
    </row>
    <row r="13" spans="1:7" ht="375" x14ac:dyDescent="0.25">
      <c r="A13" s="172" t="s">
        <v>755</v>
      </c>
      <c r="B13" s="169" t="s">
        <v>756</v>
      </c>
      <c r="C13" s="260" t="s">
        <v>779</v>
      </c>
      <c r="D13" s="270" t="s">
        <v>772</v>
      </c>
    </row>
    <row r="14" spans="1:7" ht="62.25" customHeight="1" x14ac:dyDescent="0.25">
      <c r="A14" s="352" t="s">
        <v>757</v>
      </c>
      <c r="B14" s="346" t="s">
        <v>787</v>
      </c>
      <c r="C14" s="349" t="s">
        <v>796</v>
      </c>
      <c r="D14" s="271" t="s">
        <v>782</v>
      </c>
      <c r="G14" s="185"/>
    </row>
    <row r="15" spans="1:7" ht="88.5" customHeight="1" x14ac:dyDescent="0.25">
      <c r="A15" s="353"/>
      <c r="B15" s="347"/>
      <c r="C15" s="350"/>
      <c r="D15" s="271" t="s">
        <v>783</v>
      </c>
      <c r="G15" s="185"/>
    </row>
    <row r="16" spans="1:7" ht="80.25" customHeight="1" x14ac:dyDescent="0.25">
      <c r="A16" s="353"/>
      <c r="B16" s="347"/>
      <c r="C16" s="350"/>
      <c r="D16" s="271" t="s">
        <v>784</v>
      </c>
      <c r="G16" s="185"/>
    </row>
    <row r="17" spans="1:7" ht="82.5" customHeight="1" x14ac:dyDescent="0.25">
      <c r="A17" s="354"/>
      <c r="B17" s="348"/>
      <c r="C17" s="351"/>
      <c r="D17" s="271" t="s">
        <v>785</v>
      </c>
      <c r="G17" s="185"/>
    </row>
    <row r="18" spans="1:7" ht="18.75" x14ac:dyDescent="0.25">
      <c r="A18" s="173" t="s">
        <v>758</v>
      </c>
      <c r="B18" s="174"/>
      <c r="C18" s="261"/>
      <c r="D18" s="175"/>
    </row>
    <row r="19" spans="1:7" ht="242.25" customHeight="1" x14ac:dyDescent="0.25">
      <c r="A19" s="176" t="s">
        <v>51</v>
      </c>
      <c r="B19" s="169" t="s">
        <v>759</v>
      </c>
      <c r="C19" s="262" t="s">
        <v>790</v>
      </c>
      <c r="D19" s="271" t="s">
        <v>781</v>
      </c>
    </row>
    <row r="20" spans="1:7" ht="150" x14ac:dyDescent="0.25">
      <c r="A20" s="176" t="s">
        <v>52</v>
      </c>
      <c r="B20" s="169" t="s">
        <v>760</v>
      </c>
      <c r="C20" s="262" t="s">
        <v>791</v>
      </c>
      <c r="D20" s="271" t="s">
        <v>780</v>
      </c>
    </row>
    <row r="21" spans="1:7" ht="18.75" x14ac:dyDescent="0.3">
      <c r="A21" s="177" t="s">
        <v>761</v>
      </c>
      <c r="B21" s="178"/>
      <c r="C21" s="263"/>
      <c r="D21" s="267"/>
    </row>
    <row r="22" spans="1:7" ht="407.25" customHeight="1" x14ac:dyDescent="0.25">
      <c r="A22" s="179" t="s">
        <v>53</v>
      </c>
      <c r="B22" s="169" t="s">
        <v>762</v>
      </c>
      <c r="C22" s="259" t="s">
        <v>792</v>
      </c>
      <c r="D22" s="271" t="s">
        <v>770</v>
      </c>
    </row>
    <row r="23" spans="1:7" ht="210" x14ac:dyDescent="0.25">
      <c r="A23" s="179" t="s">
        <v>54</v>
      </c>
      <c r="B23" s="169" t="s">
        <v>763</v>
      </c>
      <c r="C23" s="260" t="s">
        <v>777</v>
      </c>
      <c r="D23" s="272" t="s">
        <v>776</v>
      </c>
    </row>
    <row r="24" spans="1:7" ht="165.75" thickBot="1" x14ac:dyDescent="0.3">
      <c r="A24" s="180" t="s">
        <v>55</v>
      </c>
      <c r="B24" s="181" t="s">
        <v>764</v>
      </c>
      <c r="C24" s="265" t="s">
        <v>793</v>
      </c>
      <c r="D24" s="273" t="s">
        <v>794</v>
      </c>
    </row>
  </sheetData>
  <sheetProtection sheet="1" objects="1" scenarios="1"/>
  <mergeCells count="5">
    <mergeCell ref="B14:B17"/>
    <mergeCell ref="C14:C17"/>
    <mergeCell ref="A14:A17"/>
    <mergeCell ref="C3:C8"/>
    <mergeCell ref="D3:D8"/>
  </mergeCells>
  <hyperlinks>
    <hyperlink ref="D3" r:id="rId1" xr:uid="{6F49A713-B8A5-41A1-942B-7D8591E76494}"/>
    <hyperlink ref="D13" r:id="rId2" xr:uid="{26935871-B741-4B15-9A45-47FCF2FB14B2}"/>
    <hyperlink ref="D22" r:id="rId3" xr:uid="{4CB603B0-6FFC-4C06-876E-F7675961E843}"/>
    <hyperlink ref="D12" r:id="rId4" xr:uid="{1A8D165F-DC66-491E-ACE6-1936D6E92AA4}"/>
    <hyperlink ref="D23" r:id="rId5" xr:uid="{9E550BC4-5B6A-4506-B94C-6F96FF261961}"/>
    <hyperlink ref="D20" r:id="rId6" xr:uid="{859F9076-7582-4CA9-915D-E8D76C8440E2}"/>
    <hyperlink ref="D19" r:id="rId7" xr:uid="{D369B660-FF05-45B3-9E0D-959641C68FE8}"/>
    <hyperlink ref="D14" r:id="rId8" xr:uid="{209AD8CB-7E43-4A17-B4D6-AC2F1F3FF728}"/>
    <hyperlink ref="D15" r:id="rId9" xr:uid="{DE66FA49-609E-4962-893E-FEA8BDE80BA0}"/>
    <hyperlink ref="D16" r:id="rId10" xr:uid="{E1D9A258-43BF-48CA-858B-C016CDB549CB}"/>
    <hyperlink ref="D17" r:id="rId11" xr:uid="{14867A23-0ACC-4640-A6F1-BD319B14835F}"/>
    <hyperlink ref="D24" r:id="rId12" xr:uid="{7C7F5A91-F43B-469F-9083-FEE35050B2F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777a85-04a8-49aa-b24d-4bf618a0ee8b">
      <Terms xmlns="http://schemas.microsoft.com/office/infopath/2007/PartnerControls"/>
    </lcf76f155ced4ddcb4097134ff3c332f>
    <TaxCatchAll xmlns="31eece54-7cdf-4edd-87c9-be3ede784fe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55AE5A2E7029408F18EE92EC91E356" ma:contentTypeVersion="14" ma:contentTypeDescription="Create a new document." ma:contentTypeScope="" ma:versionID="d711c9b8e3cccbaaad33b858c9f4122c">
  <xsd:schema xmlns:xsd="http://www.w3.org/2001/XMLSchema" xmlns:xs="http://www.w3.org/2001/XMLSchema" xmlns:p="http://schemas.microsoft.com/office/2006/metadata/properties" xmlns:ns2="c7777a85-04a8-49aa-b24d-4bf618a0ee8b" xmlns:ns3="31eece54-7cdf-4edd-87c9-be3ede784fed" targetNamespace="http://schemas.microsoft.com/office/2006/metadata/properties" ma:root="true" ma:fieldsID="a2effa0d3fcbd981a4b54f6c4d3f702a" ns2:_="" ns3:_="">
    <xsd:import namespace="c7777a85-04a8-49aa-b24d-4bf618a0ee8b"/>
    <xsd:import namespace="31eece54-7cdf-4edd-87c9-be3ede7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77a85-04a8-49aa-b24d-4bf618a0e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f819f84-81b1-4f6f-aee5-c2f4d816f9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eece54-7cdf-4edd-87c9-be3ede784fe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fa5660-e225-49c0-bbaa-0803f4524b12}" ma:internalName="TaxCatchAll" ma:showField="CatchAllData" ma:web="31eece54-7cdf-4edd-87c9-be3ede784fe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357CA4-0AE3-4980-9DA8-2AE590834C5A}">
  <ds:schemaRefs>
    <ds:schemaRef ds:uri="http://schemas.openxmlformats.org/package/2006/metadata/core-properties"/>
    <ds:schemaRef ds:uri="http://schemas.microsoft.com/office/infopath/2007/PartnerControls"/>
    <ds:schemaRef ds:uri="http://www.w3.org/XML/1998/namespace"/>
    <ds:schemaRef ds:uri="f74d0aea-f47d-4832-a1d2-d79ee5093fc3"/>
    <ds:schemaRef ds:uri="http://schemas.microsoft.com/office/2006/documentManagement/types"/>
    <ds:schemaRef ds:uri="5325b676-9d5c-4d97-9b62-b7778ab7fc45"/>
    <ds:schemaRef ds:uri="http://purl.org/dc/term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53F56B3-2AC7-4713-AE63-306B122296AA}"/>
</file>

<file path=customXml/itemProps3.xml><?xml version="1.0" encoding="utf-8"?>
<ds:datastoreItem xmlns:ds="http://schemas.openxmlformats.org/officeDocument/2006/customXml" ds:itemID="{47CEC88D-9BA0-453E-87B0-973A190F4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vt:lpstr>
      <vt:lpstr>Risk Level Scores</vt:lpstr>
      <vt:lpstr>Mapping Tool Search</vt:lpstr>
      <vt:lpstr>Mapping Tool Data</vt:lpstr>
      <vt:lpstr>Mapping Tool Data High Level</vt:lpstr>
      <vt:lpstr>Factors &amp;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Picken</dc:creator>
  <cp:keywords/>
  <dc:description/>
  <cp:lastModifiedBy>Suzanne Picken</cp:lastModifiedBy>
  <cp:revision/>
  <dcterms:created xsi:type="dcterms:W3CDTF">2024-12-18T10:46:46Z</dcterms:created>
  <dcterms:modified xsi:type="dcterms:W3CDTF">2025-11-27T14:09:47Z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0x010100E155AE5A2E7029408F18EE92EC91E356</vt:lpwstr>
  </property>
  <property fmtid="{D5CDD505-2E9C-101B-9397-08002B2CF9AE}" pid="3" name="MediaServiceImageTags">
    <vt:lpwstr/>
  </property>
</Properties>
</file>